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760" firstSheet="8" activeTab="11"/>
  </bookViews>
  <sheets>
    <sheet name="Bér 2014.01.01-től" sheetId="1" r:id="rId1"/>
    <sheet name="Pótlékok 2014.01.01-től" sheetId="2" r:id="rId2"/>
    <sheet name="Bér 2014.09.01-től" sheetId="3" r:id="rId3"/>
    <sheet name="Pótlékok 2014.09.01-től" sheetId="4" r:id="rId4"/>
    <sheet name="Bér 2015.01.01-től" sheetId="5" r:id="rId5"/>
    <sheet name="Pótlékok 2015.01.01-től" sheetId="6" r:id="rId6"/>
    <sheet name="Bér 2015.09.01-től" sheetId="7" r:id="rId7"/>
    <sheet name="Pótlékok 2015.09.01-től" sheetId="8" r:id="rId8"/>
    <sheet name="Bér 2016.09.01-től" sheetId="9" r:id="rId9"/>
    <sheet name="Pótlékok 2016.09.01-től" sheetId="10" r:id="rId10"/>
    <sheet name="Bér 2017.09.01-től" sheetId="13" r:id="rId11"/>
    <sheet name="Pótlékok 2017.09.01-től" sheetId="12" r:id="rId12"/>
  </sheets>
  <calcPr calcId="145621"/>
</workbook>
</file>

<file path=xl/calcChain.xml><?xml version="1.0" encoding="utf-8"?>
<calcChain xmlns="http://schemas.openxmlformats.org/spreadsheetml/2006/main">
  <c r="E41" i="13" l="1"/>
  <c r="C41" i="13"/>
  <c r="E40" i="13"/>
  <c r="C40" i="13"/>
  <c r="E39" i="13"/>
  <c r="C39" i="13"/>
  <c r="E38" i="13"/>
  <c r="C38" i="13"/>
  <c r="E37" i="13"/>
  <c r="C37" i="13"/>
  <c r="E36" i="13"/>
  <c r="C36" i="13"/>
  <c r="E35" i="13"/>
  <c r="C35" i="13"/>
  <c r="E34" i="13"/>
  <c r="C34" i="13"/>
  <c r="E33" i="13"/>
  <c r="C33" i="13"/>
  <c r="E32" i="13"/>
  <c r="C32" i="13"/>
  <c r="E31" i="13"/>
  <c r="C31" i="13"/>
  <c r="E30" i="13"/>
  <c r="C30" i="13"/>
  <c r="E29" i="13"/>
  <c r="C29" i="13"/>
  <c r="E28" i="13"/>
  <c r="C28" i="13"/>
  <c r="O22" i="13"/>
  <c r="M22" i="13"/>
  <c r="K22" i="13"/>
  <c r="G7" i="13"/>
  <c r="G22" i="13"/>
  <c r="E7" i="13"/>
  <c r="E22" i="13"/>
  <c r="C7" i="13"/>
  <c r="C22" i="13"/>
  <c r="O21" i="13"/>
  <c r="M21" i="13"/>
  <c r="K21" i="13"/>
  <c r="G21" i="13"/>
  <c r="E21" i="13"/>
  <c r="C21" i="13"/>
  <c r="O20" i="13"/>
  <c r="M20" i="13"/>
  <c r="K20" i="13"/>
  <c r="G20" i="13"/>
  <c r="E20" i="13"/>
  <c r="C20" i="13"/>
  <c r="O19" i="13"/>
  <c r="M19" i="13"/>
  <c r="K19" i="13"/>
  <c r="G19" i="13"/>
  <c r="E19" i="13"/>
  <c r="C19" i="13"/>
  <c r="O18" i="13"/>
  <c r="M18" i="13"/>
  <c r="K18" i="13"/>
  <c r="G18" i="13"/>
  <c r="E18" i="13"/>
  <c r="C18" i="13"/>
  <c r="O17" i="13"/>
  <c r="M17" i="13"/>
  <c r="K17" i="13"/>
  <c r="G17" i="13"/>
  <c r="E17" i="13"/>
  <c r="C17" i="13"/>
  <c r="O16" i="13"/>
  <c r="M16" i="13"/>
  <c r="K16" i="13"/>
  <c r="G16" i="13"/>
  <c r="E16" i="13"/>
  <c r="C16" i="13"/>
  <c r="O15" i="13"/>
  <c r="M15" i="13"/>
  <c r="K15" i="13"/>
  <c r="G15" i="13"/>
  <c r="E15" i="13"/>
  <c r="C15" i="13"/>
  <c r="O14" i="13"/>
  <c r="M14" i="13"/>
  <c r="K14" i="13"/>
  <c r="G14" i="13"/>
  <c r="E14" i="13"/>
  <c r="C14" i="13"/>
  <c r="O13" i="13"/>
  <c r="M13" i="13"/>
  <c r="K13" i="13"/>
  <c r="G13" i="13"/>
  <c r="E13" i="13"/>
  <c r="C13" i="13"/>
  <c r="O12" i="13"/>
  <c r="M12" i="13"/>
  <c r="K12" i="13"/>
  <c r="G12" i="13"/>
  <c r="E12" i="13"/>
  <c r="C12" i="13"/>
  <c r="O11" i="13"/>
  <c r="M11" i="13"/>
  <c r="K11" i="13"/>
  <c r="G11" i="13"/>
  <c r="E11" i="13"/>
  <c r="C11" i="13"/>
  <c r="O10" i="13"/>
  <c r="M10" i="13"/>
  <c r="K10" i="13"/>
  <c r="G10" i="13"/>
  <c r="E10" i="13"/>
  <c r="C10" i="13"/>
  <c r="O9" i="13"/>
  <c r="M9" i="13"/>
  <c r="K9" i="13"/>
  <c r="G9" i="13"/>
  <c r="E9" i="13"/>
  <c r="C9" i="13"/>
  <c r="G8" i="13"/>
  <c r="E8" i="13"/>
  <c r="C8" i="13"/>
  <c r="I11" i="12"/>
  <c r="H11" i="12"/>
  <c r="G11" i="12"/>
  <c r="E11" i="12"/>
  <c r="D11" i="12"/>
  <c r="C11" i="12"/>
  <c r="I10" i="12"/>
  <c r="H10" i="12"/>
  <c r="G10" i="12"/>
  <c r="E10" i="12"/>
  <c r="D10" i="12"/>
  <c r="C10" i="12"/>
  <c r="I9" i="12"/>
  <c r="H9" i="12"/>
  <c r="G9" i="12"/>
  <c r="E9" i="12"/>
  <c r="D9" i="12"/>
  <c r="C9" i="12"/>
  <c r="I8" i="12"/>
  <c r="H8" i="12"/>
  <c r="G8" i="12"/>
  <c r="E8" i="12"/>
  <c r="D8" i="12"/>
  <c r="C8" i="12"/>
  <c r="I7" i="12"/>
  <c r="H7" i="12"/>
  <c r="G7" i="12"/>
  <c r="E7" i="12"/>
  <c r="D7" i="12"/>
  <c r="C7" i="12"/>
  <c r="H11" i="10"/>
  <c r="I11" i="10"/>
  <c r="H10" i="10"/>
  <c r="I10" i="10"/>
  <c r="H9" i="10"/>
  <c r="I9" i="10"/>
  <c r="H8" i="10"/>
  <c r="I8" i="10"/>
  <c r="H7" i="10"/>
  <c r="I7" i="10"/>
  <c r="G11" i="10"/>
  <c r="G10" i="10"/>
  <c r="G9" i="10"/>
  <c r="G8" i="10"/>
  <c r="G7" i="10"/>
  <c r="D11" i="10"/>
  <c r="E11" i="10"/>
  <c r="D10" i="10"/>
  <c r="E10" i="10"/>
  <c r="D9" i="10"/>
  <c r="E9" i="10"/>
  <c r="D8" i="10"/>
  <c r="E8" i="10"/>
  <c r="E7" i="10"/>
  <c r="D7" i="10"/>
  <c r="C11" i="10"/>
  <c r="C10" i="10"/>
  <c r="C9" i="10"/>
  <c r="C8" i="10"/>
  <c r="C7" i="10"/>
  <c r="E43" i="9"/>
  <c r="C43" i="9"/>
  <c r="E42" i="9"/>
  <c r="C42" i="9"/>
  <c r="E41" i="9"/>
  <c r="C41" i="9"/>
  <c r="E40" i="9"/>
  <c r="C40" i="9"/>
  <c r="E39" i="9"/>
  <c r="C39" i="9"/>
  <c r="E38" i="9"/>
  <c r="C38" i="9"/>
  <c r="E37" i="9"/>
  <c r="C37" i="9"/>
  <c r="E36" i="9"/>
  <c r="C36" i="9"/>
  <c r="E35" i="9"/>
  <c r="C35" i="9"/>
  <c r="E34" i="9"/>
  <c r="C34" i="9"/>
  <c r="E33" i="9"/>
  <c r="C33" i="9"/>
  <c r="E32" i="9"/>
  <c r="C32" i="9"/>
  <c r="E31" i="9"/>
  <c r="C31" i="9"/>
  <c r="E30" i="9"/>
  <c r="C30" i="9"/>
  <c r="O21" i="9"/>
  <c r="M21" i="9"/>
  <c r="K21" i="9"/>
  <c r="G7" i="9"/>
  <c r="G21" i="9"/>
  <c r="E7" i="9"/>
  <c r="E21" i="9"/>
  <c r="C7" i="9"/>
  <c r="C21" i="9"/>
  <c r="O20" i="9"/>
  <c r="M20" i="9"/>
  <c r="K20" i="9"/>
  <c r="G20" i="9"/>
  <c r="E20" i="9"/>
  <c r="C20" i="9"/>
  <c r="O19" i="9"/>
  <c r="M19" i="9"/>
  <c r="K19" i="9"/>
  <c r="G19" i="9"/>
  <c r="E19" i="9"/>
  <c r="C19" i="9"/>
  <c r="O18" i="9"/>
  <c r="M18" i="9"/>
  <c r="K18" i="9"/>
  <c r="G18" i="9"/>
  <c r="E18" i="9"/>
  <c r="C18" i="9"/>
  <c r="O17" i="9"/>
  <c r="M17" i="9"/>
  <c r="K17" i="9"/>
  <c r="G17" i="9"/>
  <c r="E17" i="9"/>
  <c r="C17" i="9"/>
  <c r="O16" i="9"/>
  <c r="M16" i="9"/>
  <c r="K16" i="9"/>
  <c r="G16" i="9"/>
  <c r="E16" i="9"/>
  <c r="C16" i="9"/>
  <c r="O15" i="9"/>
  <c r="M15" i="9"/>
  <c r="K15" i="9"/>
  <c r="G15" i="9"/>
  <c r="E15" i="9"/>
  <c r="C15" i="9"/>
  <c r="O14" i="9"/>
  <c r="M14" i="9"/>
  <c r="K14" i="9"/>
  <c r="G14" i="9"/>
  <c r="E14" i="9"/>
  <c r="C14" i="9"/>
  <c r="O13" i="9"/>
  <c r="M13" i="9"/>
  <c r="K13" i="9"/>
  <c r="G13" i="9"/>
  <c r="E13" i="9"/>
  <c r="C13" i="9"/>
  <c r="O12" i="9"/>
  <c r="M12" i="9"/>
  <c r="K12" i="9"/>
  <c r="G12" i="9"/>
  <c r="E12" i="9"/>
  <c r="C12" i="9"/>
  <c r="O11" i="9"/>
  <c r="M11" i="9"/>
  <c r="K11" i="9"/>
  <c r="G11" i="9"/>
  <c r="E11" i="9"/>
  <c r="C11" i="9"/>
  <c r="O10" i="9"/>
  <c r="M10" i="9"/>
  <c r="K10" i="9"/>
  <c r="G10" i="9"/>
  <c r="E10" i="9"/>
  <c r="C10" i="9"/>
  <c r="O9" i="9"/>
  <c r="M9" i="9"/>
  <c r="K9" i="9"/>
  <c r="G9" i="9"/>
  <c r="E9" i="9"/>
  <c r="C9" i="9"/>
  <c r="O8" i="9"/>
  <c r="M8" i="9"/>
  <c r="K8" i="9"/>
  <c r="G8" i="9"/>
  <c r="E8" i="9"/>
  <c r="C8" i="9"/>
  <c r="G7" i="7"/>
  <c r="G20" i="7"/>
  <c r="E7" i="7"/>
  <c r="E21" i="7"/>
  <c r="C7" i="7"/>
  <c r="C20" i="7"/>
  <c r="O21" i="7"/>
  <c r="M21" i="7"/>
  <c r="K21" i="7"/>
  <c r="O20" i="7"/>
  <c r="M20" i="7"/>
  <c r="K20" i="7"/>
  <c r="O19" i="7"/>
  <c r="M19" i="7"/>
  <c r="K19" i="7"/>
  <c r="O18" i="7"/>
  <c r="M18" i="7"/>
  <c r="K18" i="7"/>
  <c r="O17" i="7"/>
  <c r="M17" i="7"/>
  <c r="K17" i="7"/>
  <c r="O16" i="7"/>
  <c r="M16" i="7"/>
  <c r="K16" i="7"/>
  <c r="O15" i="7"/>
  <c r="M15" i="7"/>
  <c r="K15" i="7"/>
  <c r="O14" i="7"/>
  <c r="M14" i="7"/>
  <c r="K14" i="7"/>
  <c r="O13" i="7"/>
  <c r="M13" i="7"/>
  <c r="K13" i="7"/>
  <c r="O12" i="7"/>
  <c r="M12" i="7"/>
  <c r="K12" i="7"/>
  <c r="O11" i="7"/>
  <c r="M11" i="7"/>
  <c r="K11" i="7"/>
  <c r="O10" i="7"/>
  <c r="M10" i="7"/>
  <c r="K10" i="7"/>
  <c r="O9" i="7"/>
  <c r="M9" i="7"/>
  <c r="K9" i="7"/>
  <c r="O8" i="7"/>
  <c r="M8" i="7"/>
  <c r="K8" i="7"/>
  <c r="E43" i="7"/>
  <c r="C43" i="7"/>
  <c r="E42" i="7"/>
  <c r="C42" i="7"/>
  <c r="E41" i="7"/>
  <c r="C41" i="7"/>
  <c r="E40" i="7"/>
  <c r="C40" i="7"/>
  <c r="E39" i="7"/>
  <c r="C39" i="7"/>
  <c r="E38" i="7"/>
  <c r="C38" i="7"/>
  <c r="E37" i="7"/>
  <c r="C37" i="7"/>
  <c r="E36" i="7"/>
  <c r="C36" i="7"/>
  <c r="E35" i="7"/>
  <c r="C35" i="7"/>
  <c r="E34" i="7"/>
  <c r="C34" i="7"/>
  <c r="E33" i="7"/>
  <c r="C33" i="7"/>
  <c r="E32" i="7"/>
  <c r="C32" i="7"/>
  <c r="E31" i="7"/>
  <c r="C31" i="7"/>
  <c r="E30" i="7"/>
  <c r="C30" i="7"/>
  <c r="I11" i="8"/>
  <c r="I10" i="8"/>
  <c r="I9" i="8"/>
  <c r="I8" i="8"/>
  <c r="I7" i="8"/>
  <c r="H11" i="8"/>
  <c r="H10" i="8"/>
  <c r="H9" i="8"/>
  <c r="H8" i="8"/>
  <c r="H7" i="8"/>
  <c r="G11" i="8"/>
  <c r="G10" i="8"/>
  <c r="G9" i="8"/>
  <c r="G8" i="8"/>
  <c r="G7" i="8"/>
  <c r="E11" i="8"/>
  <c r="E10" i="8"/>
  <c r="E9" i="8"/>
  <c r="E8" i="8"/>
  <c r="E7" i="8"/>
  <c r="D11" i="8"/>
  <c r="D10" i="8"/>
  <c r="D9" i="8"/>
  <c r="D8" i="8"/>
  <c r="D7" i="8"/>
  <c r="C11" i="8"/>
  <c r="C10" i="8"/>
  <c r="C9" i="8"/>
  <c r="C8" i="8"/>
  <c r="C7" i="8"/>
  <c r="C8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8" i="5"/>
  <c r="K9" i="5"/>
  <c r="I10" i="6"/>
  <c r="H10" i="6"/>
  <c r="G10" i="6"/>
  <c r="I9" i="6"/>
  <c r="H9" i="6"/>
  <c r="G9" i="6"/>
  <c r="I8" i="6"/>
  <c r="H8" i="6"/>
  <c r="G8" i="6"/>
  <c r="I7" i="6"/>
  <c r="H7" i="6"/>
  <c r="G7" i="6"/>
  <c r="I6" i="6"/>
  <c r="H6" i="6"/>
  <c r="G6" i="6"/>
  <c r="E10" i="6"/>
  <c r="D10" i="6"/>
  <c r="C10" i="6"/>
  <c r="E9" i="6"/>
  <c r="D9" i="6"/>
  <c r="C9" i="6"/>
  <c r="E8" i="6"/>
  <c r="D8" i="6"/>
  <c r="C8" i="6"/>
  <c r="E7" i="6"/>
  <c r="D7" i="6"/>
  <c r="C7" i="6"/>
  <c r="E6" i="6"/>
  <c r="D6" i="6"/>
  <c r="C6" i="6"/>
  <c r="G8" i="5"/>
  <c r="G10" i="5"/>
  <c r="G11" i="5"/>
  <c r="G12" i="5"/>
  <c r="G13" i="5"/>
  <c r="G14" i="5"/>
  <c r="G15" i="5"/>
  <c r="G16" i="5"/>
  <c r="G17" i="5"/>
  <c r="G18" i="5"/>
  <c r="G19" i="5"/>
  <c r="G20" i="5"/>
  <c r="G21" i="5"/>
  <c r="E21" i="5"/>
  <c r="E20" i="5"/>
  <c r="E19" i="5"/>
  <c r="E18" i="5"/>
  <c r="E17" i="5"/>
  <c r="E16" i="5"/>
  <c r="E15" i="5"/>
  <c r="E14" i="5"/>
  <c r="E13" i="5"/>
  <c r="E12" i="5"/>
  <c r="E11" i="5"/>
  <c r="C21" i="5"/>
  <c r="C20" i="5"/>
  <c r="C19" i="5"/>
  <c r="C18" i="5"/>
  <c r="C17" i="5"/>
  <c r="C16" i="5"/>
  <c r="C15" i="5"/>
  <c r="C14" i="5"/>
  <c r="C13" i="5"/>
  <c r="C12" i="5"/>
  <c r="C11" i="5"/>
  <c r="E10" i="5"/>
  <c r="C10" i="5"/>
  <c r="E8" i="5"/>
  <c r="E6" i="4"/>
  <c r="E7" i="4"/>
  <c r="E8" i="4"/>
  <c r="E9" i="4"/>
  <c r="E5" i="4"/>
  <c r="D6" i="4"/>
  <c r="D7" i="4"/>
  <c r="D8" i="4"/>
  <c r="D9" i="4"/>
  <c r="D5" i="4"/>
  <c r="C6" i="4"/>
  <c r="C7" i="4"/>
  <c r="C8" i="4"/>
  <c r="C9" i="4"/>
  <c r="C5" i="4"/>
  <c r="G7" i="3"/>
  <c r="G12" i="3"/>
  <c r="E7" i="3"/>
  <c r="E13" i="3"/>
  <c r="E20" i="3"/>
  <c r="C7" i="3"/>
  <c r="C21" i="3"/>
  <c r="C12" i="3"/>
  <c r="E9" i="2"/>
  <c r="E8" i="2"/>
  <c r="E7" i="2"/>
  <c r="E6" i="2"/>
  <c r="E5" i="2"/>
  <c r="D9" i="2"/>
  <c r="D8" i="2"/>
  <c r="D7" i="2"/>
  <c r="D6" i="2"/>
  <c r="D5" i="2"/>
  <c r="C9" i="2"/>
  <c r="C8" i="2"/>
  <c r="C7" i="2"/>
  <c r="C6" i="2"/>
  <c r="C5" i="2"/>
  <c r="G7" i="1"/>
  <c r="G14" i="1"/>
  <c r="E7" i="1"/>
  <c r="E21" i="1"/>
  <c r="C7" i="1"/>
  <c r="C13" i="1"/>
  <c r="C21" i="1"/>
  <c r="C12" i="1"/>
  <c r="C14" i="1"/>
  <c r="C10" i="3"/>
  <c r="C18" i="3"/>
  <c r="C8" i="1"/>
  <c r="C11" i="1"/>
  <c r="E9" i="3"/>
  <c r="E11" i="3"/>
  <c r="E17" i="3"/>
  <c r="E19" i="3"/>
  <c r="E10" i="3"/>
  <c r="C11" i="3"/>
  <c r="E12" i="3"/>
  <c r="E16" i="3"/>
  <c r="C17" i="3"/>
  <c r="K8" i="5"/>
  <c r="M9" i="5"/>
  <c r="E9" i="5"/>
  <c r="C9" i="5"/>
  <c r="G9" i="5"/>
  <c r="C19" i="1"/>
  <c r="C20" i="3"/>
  <c r="G16" i="1"/>
  <c r="C8" i="3"/>
  <c r="C15" i="3"/>
  <c r="G19" i="3"/>
  <c r="C13" i="3"/>
  <c r="C9" i="3"/>
  <c r="C16" i="3"/>
  <c r="G9" i="3"/>
  <c r="C19" i="3"/>
  <c r="C14" i="3"/>
  <c r="G18" i="3"/>
  <c r="G15" i="3"/>
  <c r="G20" i="3"/>
  <c r="G8" i="3"/>
  <c r="G17" i="3"/>
  <c r="E18" i="3"/>
  <c r="E14" i="3"/>
  <c r="G11" i="3"/>
  <c r="E8" i="3"/>
  <c r="E15" i="3"/>
  <c r="G14" i="3"/>
  <c r="G21" i="3"/>
  <c r="G16" i="3"/>
  <c r="G13" i="3"/>
  <c r="E21" i="3"/>
  <c r="G10" i="3"/>
  <c r="C16" i="1"/>
  <c r="C9" i="1"/>
  <c r="C10" i="1"/>
  <c r="C17" i="1"/>
  <c r="C20" i="1"/>
  <c r="E11" i="1"/>
  <c r="G13" i="1"/>
  <c r="G18" i="1"/>
  <c r="E12" i="1"/>
  <c r="E17" i="1"/>
  <c r="G12" i="1"/>
  <c r="G19" i="1"/>
  <c r="E8" i="1"/>
  <c r="E13" i="1"/>
  <c r="E18" i="1"/>
  <c r="G8" i="1"/>
  <c r="G15" i="1"/>
  <c r="E9" i="1"/>
  <c r="E14" i="1"/>
  <c r="E20" i="1"/>
  <c r="G9" i="1"/>
  <c r="G17" i="1"/>
  <c r="G20" i="1"/>
  <c r="E15" i="1"/>
  <c r="G11" i="1"/>
  <c r="C15" i="1"/>
  <c r="C18" i="1"/>
  <c r="E19" i="1"/>
  <c r="E10" i="1"/>
  <c r="E16" i="1"/>
  <c r="G10" i="1"/>
  <c r="G21" i="1"/>
  <c r="E8" i="7"/>
  <c r="C9" i="7"/>
  <c r="G9" i="7"/>
  <c r="E10" i="7"/>
  <c r="C11" i="7"/>
  <c r="G11" i="7"/>
  <c r="E12" i="7"/>
  <c r="C13" i="7"/>
  <c r="G13" i="7"/>
  <c r="E14" i="7"/>
  <c r="C15" i="7"/>
  <c r="G15" i="7"/>
  <c r="E16" i="7"/>
  <c r="C17" i="7"/>
  <c r="G17" i="7"/>
  <c r="E18" i="7"/>
  <c r="C19" i="7"/>
  <c r="G19" i="7"/>
  <c r="E20" i="7"/>
  <c r="C21" i="7"/>
  <c r="G21" i="7"/>
  <c r="C8" i="7"/>
  <c r="G8" i="7"/>
  <c r="E9" i="7"/>
  <c r="C10" i="7"/>
  <c r="G10" i="7"/>
  <c r="E11" i="7"/>
  <c r="C12" i="7"/>
  <c r="G12" i="7"/>
  <c r="E13" i="7"/>
  <c r="C14" i="7"/>
  <c r="G14" i="7"/>
  <c r="E15" i="7"/>
  <c r="C16" i="7"/>
  <c r="G16" i="7"/>
  <c r="E17" i="7"/>
  <c r="C18" i="7"/>
  <c r="G18" i="7"/>
  <c r="E19" i="7"/>
</calcChain>
</file>

<file path=xl/sharedStrings.xml><?xml version="1.0" encoding="utf-8"?>
<sst xmlns="http://schemas.openxmlformats.org/spreadsheetml/2006/main" count="237" uniqueCount="47">
  <si>
    <t>Fizetési fokozatok</t>
  </si>
  <si>
    <t>Főiskolai végzettség esetén mindenkori minimálbér 157,8%-a</t>
  </si>
  <si>
    <t>Egyetemi végzettség esetén mindenkori minimálbér 172,9%-a</t>
  </si>
  <si>
    <t>Középiskolai végzettség esetén mindenkori minimálbér 118,5%-a</t>
  </si>
  <si>
    <t>%</t>
  </si>
  <si>
    <t>összeg</t>
  </si>
  <si>
    <t>2014. évi minimálbér:</t>
  </si>
  <si>
    <t>Kötelező pótlékok</t>
  </si>
  <si>
    <t>Kötelező pótlék alsó határa</t>
  </si>
  <si>
    <t>középfokú végzettség esetén</t>
  </si>
  <si>
    <t>főiskolai végzettség esetén</t>
  </si>
  <si>
    <t>egyetemi végzettség esetén</t>
  </si>
  <si>
    <t>intézményvezetői</t>
  </si>
  <si>
    <t>osztályfőnöki</t>
  </si>
  <si>
    <t>munkaközösség vezetői</t>
  </si>
  <si>
    <t>intézményvezető-helyettesi</t>
  </si>
  <si>
    <t>gyógypedagógiai</t>
  </si>
  <si>
    <r>
      <t>Kötelező pótlék</t>
    </r>
    <r>
      <rPr>
        <b/>
        <sz val="12"/>
        <color indexed="8"/>
        <rFont val="Calibri"/>
        <family val="2"/>
        <charset val="238"/>
      </rPr>
      <t xml:space="preserve"> alsó határának</t>
    </r>
    <r>
      <rPr>
        <sz val="12"/>
        <color indexed="8"/>
        <rFont val="Calibri"/>
        <family val="2"/>
        <charset val="238"/>
      </rPr>
      <t xml:space="preserve"> %-a</t>
    </r>
  </si>
  <si>
    <t>2014. január 1-jétől 2014. augusztus 31-ig</t>
  </si>
  <si>
    <t>Pedagógus illetmények</t>
  </si>
  <si>
    <t>2014. szeptember 1-jétől 2015. augusztus 31-ig</t>
  </si>
  <si>
    <t>Középiskolai végzettség esetén mindenkori minimálbér 118,9%-a</t>
  </si>
  <si>
    <t>Főiskolai végzettség esetén mindenkori minimálbér 163,3%-a</t>
  </si>
  <si>
    <t>Egyetemi végzettség esetén mindenkori minimálbér 179,6%-a</t>
  </si>
  <si>
    <t>2015. január  1-jétől 2015. augusztus 31-ig</t>
  </si>
  <si>
    <r>
      <t xml:space="preserve">Fizetési osztályok </t>
    </r>
    <r>
      <rPr>
        <b/>
        <sz val="12"/>
        <color indexed="60"/>
        <rFont val="Calibri"/>
        <family val="2"/>
        <charset val="238"/>
      </rPr>
      <t>pedagógus II.</t>
    </r>
  </si>
  <si>
    <t>Vetítési alap a 2014. évi minimálbér:</t>
  </si>
  <si>
    <t>2014. szeptember 1-jétől 2014. december 31-ig</t>
  </si>
  <si>
    <t>2015. január 1-jétől 2015. augusztus 31-ig</t>
  </si>
  <si>
    <r>
      <t xml:space="preserve">Fizetési osztályok </t>
    </r>
    <r>
      <rPr>
        <b/>
        <sz val="12"/>
        <color indexed="60"/>
        <rFont val="Calibri"/>
        <family val="2"/>
        <charset val="238"/>
      </rPr>
      <t>pedagógus I.</t>
    </r>
    <r>
      <rPr>
        <b/>
        <sz val="12"/>
        <color indexed="8"/>
        <rFont val="Calibri"/>
        <family val="2"/>
        <charset val="238"/>
      </rPr>
      <t xml:space="preserve"> </t>
    </r>
  </si>
  <si>
    <r>
      <t xml:space="preserve">Fizetési osztályok </t>
    </r>
    <r>
      <rPr>
        <b/>
        <sz val="12"/>
        <color indexed="60"/>
        <rFont val="Calibri"/>
        <family val="2"/>
        <charset val="238"/>
      </rPr>
      <t>Pedagógus I.</t>
    </r>
  </si>
  <si>
    <r>
      <t>Fizetési osztályok</t>
    </r>
    <r>
      <rPr>
        <b/>
        <sz val="12"/>
        <color indexed="60"/>
        <rFont val="Calibri"/>
        <family val="2"/>
        <charset val="238"/>
      </rPr>
      <t xml:space="preserve"> mesterpedagógus</t>
    </r>
  </si>
  <si>
    <r>
      <t xml:space="preserve">Kötelező pótlék alsó határa </t>
    </r>
    <r>
      <rPr>
        <b/>
        <sz val="12"/>
        <color indexed="60"/>
        <rFont val="Calibri"/>
        <family val="2"/>
        <charset val="238"/>
      </rPr>
      <t>pedagógus I.</t>
    </r>
  </si>
  <si>
    <r>
      <t xml:space="preserve">Kötelező pótlék </t>
    </r>
    <r>
      <rPr>
        <b/>
        <sz val="12"/>
        <color indexed="8"/>
        <rFont val="Calibri"/>
        <family val="2"/>
        <charset val="238"/>
      </rPr>
      <t>felső határának</t>
    </r>
    <r>
      <rPr>
        <sz val="12"/>
        <color indexed="8"/>
        <rFont val="Calibri"/>
        <family val="2"/>
        <charset val="238"/>
      </rPr>
      <t xml:space="preserve"> %-a</t>
    </r>
  </si>
  <si>
    <r>
      <t>Kötelező pótlék alsó határa:</t>
    </r>
    <r>
      <rPr>
        <b/>
        <sz val="12"/>
        <color indexed="60"/>
        <rFont val="Calibri"/>
        <family val="2"/>
        <charset val="238"/>
      </rPr>
      <t xml:space="preserve"> pedagógus I., pedagógus II., mesterpedagógus</t>
    </r>
  </si>
  <si>
    <r>
      <t>Kötelező pótlék felső határa:</t>
    </r>
    <r>
      <rPr>
        <b/>
        <sz val="12"/>
        <color indexed="60"/>
        <rFont val="Calibri"/>
        <family val="2"/>
        <charset val="238"/>
      </rPr>
      <t xml:space="preserve"> pedagógus I., pedagógus II., mesterpedagógus</t>
    </r>
  </si>
  <si>
    <t>Vetítési alap: 101.500.- Ft</t>
  </si>
  <si>
    <t>Fizetési foko-zatok</t>
  </si>
  <si>
    <t>2015. szeptember 1-jétől 2016. augusztus 31-ig</t>
  </si>
  <si>
    <r>
      <t xml:space="preserve">     Fizetési osztályok </t>
    </r>
    <r>
      <rPr>
        <b/>
        <sz val="12"/>
        <color indexed="60"/>
        <rFont val="Calibri"/>
        <family val="2"/>
        <charset val="238"/>
      </rPr>
      <t>pedagógus I.</t>
    </r>
    <r>
      <rPr>
        <b/>
        <sz val="12"/>
        <color indexed="8"/>
        <rFont val="Calibri"/>
        <family val="2"/>
        <charset val="238"/>
      </rPr>
      <t xml:space="preserve"> </t>
    </r>
  </si>
  <si>
    <t>Vetítési alap:</t>
  </si>
  <si>
    <t>Gyakornok</t>
  </si>
  <si>
    <t>számítási alap</t>
  </si>
  <si>
    <t>pedagógus I., pedagógus II., mesterpedagógus</t>
  </si>
  <si>
    <t>2016. szeptember 1-jétől 2017. augusztus 31-ig</t>
  </si>
  <si>
    <t>2017. szeptember 1-jétől</t>
  </si>
  <si>
    <t>Gyakornok/1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</si>
</sst>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%"/>
  </numFmts>
  <fonts count="9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6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</borders>
  <cellStyleXfs count="1">
    <xf numFmtId="0" fontId="0" fillId="0" borderId="0"/>
  </cellStyleXfs>
  <cellXfs count="80">
    <xf numFmtId="0" fontId="0" fillId="0" borderId="0" xfId="0"/>
    <xf numFmtId="165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164" fontId="5" fillId="0" borderId="2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6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2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6" sqref="J6"/>
    </sheetView>
  </sheetViews>
  <sheetFormatPr defaultRowHeight="15" x14ac:dyDescent="0.25"/>
  <cols>
    <col min="1" max="1" width="10.85546875" customWidth="1"/>
    <col min="2" max="2" width="8.28515625" customWidth="1"/>
    <col min="3" max="3" width="16.85546875" customWidth="1"/>
    <col min="4" max="4" width="9.42578125" customWidth="1"/>
    <col min="5" max="5" width="16.42578125" customWidth="1"/>
    <col min="6" max="6" width="9.5703125" customWidth="1"/>
    <col min="7" max="7" width="16.28515625" customWidth="1"/>
  </cols>
  <sheetData>
    <row r="1" spans="1:7" ht="18.75" x14ac:dyDescent="0.3">
      <c r="A1" s="50" t="s">
        <v>19</v>
      </c>
      <c r="B1" s="50"/>
      <c r="C1" s="50"/>
      <c r="D1" s="50"/>
      <c r="E1" s="50"/>
      <c r="F1" s="50"/>
      <c r="G1" s="50"/>
    </row>
    <row r="2" spans="1:7" ht="15.75" x14ac:dyDescent="0.25">
      <c r="A2" s="51" t="s">
        <v>18</v>
      </c>
      <c r="B2" s="51"/>
      <c r="C2" s="51"/>
      <c r="D2" s="51"/>
      <c r="E2" s="51"/>
      <c r="F2" s="51"/>
      <c r="G2" s="51"/>
    </row>
    <row r="3" spans="1:7" ht="15.75" x14ac:dyDescent="0.25">
      <c r="A3" s="2"/>
      <c r="B3" s="2"/>
      <c r="C3" s="2"/>
      <c r="D3" s="2"/>
      <c r="E3" s="60" t="s">
        <v>6</v>
      </c>
      <c r="F3" s="60"/>
      <c r="G3" s="3">
        <v>101500</v>
      </c>
    </row>
    <row r="4" spans="1:7" ht="30.75" customHeight="1" x14ac:dyDescent="0.25">
      <c r="A4" s="57" t="s">
        <v>0</v>
      </c>
      <c r="B4" s="54" t="s">
        <v>30</v>
      </c>
      <c r="C4" s="55"/>
      <c r="D4" s="55"/>
      <c r="E4" s="55"/>
      <c r="F4" s="55"/>
      <c r="G4" s="56"/>
    </row>
    <row r="5" spans="1:7" ht="46.5" customHeight="1" x14ac:dyDescent="0.25">
      <c r="A5" s="58"/>
      <c r="B5" s="52" t="s">
        <v>3</v>
      </c>
      <c r="C5" s="53"/>
      <c r="D5" s="52" t="s">
        <v>1</v>
      </c>
      <c r="E5" s="53"/>
      <c r="F5" s="52" t="s">
        <v>2</v>
      </c>
      <c r="G5" s="53"/>
    </row>
    <row r="6" spans="1:7" ht="18" customHeight="1" x14ac:dyDescent="0.25">
      <c r="A6" s="59"/>
      <c r="B6" s="4" t="s">
        <v>4</v>
      </c>
      <c r="C6" s="4" t="s">
        <v>5</v>
      </c>
      <c r="D6" s="4" t="s">
        <v>4</v>
      </c>
      <c r="E6" s="4" t="s">
        <v>5</v>
      </c>
      <c r="F6" s="4" t="s">
        <v>4</v>
      </c>
      <c r="G6" s="4" t="s">
        <v>5</v>
      </c>
    </row>
    <row r="7" spans="1:7" ht="18" customHeight="1" x14ac:dyDescent="0.25">
      <c r="A7" s="5">
        <v>1</v>
      </c>
      <c r="B7" s="1">
        <v>1.1850000000000001</v>
      </c>
      <c r="C7" s="6">
        <f>G3*B7</f>
        <v>120277.5</v>
      </c>
      <c r="D7" s="1">
        <v>1.5780000000000001</v>
      </c>
      <c r="E7" s="6">
        <f>G3*D7</f>
        <v>160167</v>
      </c>
      <c r="F7" s="1">
        <v>1.7290000000000001</v>
      </c>
      <c r="G7" s="6">
        <f>G3*F7</f>
        <v>175493.5</v>
      </c>
    </row>
    <row r="8" spans="1:7" ht="18" customHeight="1" x14ac:dyDescent="0.25">
      <c r="A8" s="5">
        <v>2</v>
      </c>
      <c r="B8" s="1">
        <v>1.2</v>
      </c>
      <c r="C8" s="6">
        <f>C7*B8</f>
        <v>144333</v>
      </c>
      <c r="D8" s="1">
        <v>1.2</v>
      </c>
      <c r="E8" s="6">
        <f>E7*D8</f>
        <v>192200.4</v>
      </c>
      <c r="F8" s="1">
        <v>1.2</v>
      </c>
      <c r="G8" s="6">
        <f>G7*F8</f>
        <v>210592.19999999998</v>
      </c>
    </row>
    <row r="9" spans="1:7" ht="18" customHeight="1" x14ac:dyDescent="0.25">
      <c r="A9" s="5">
        <v>3</v>
      </c>
      <c r="B9" s="1">
        <v>1.3</v>
      </c>
      <c r="C9" s="6">
        <f>C7*B9</f>
        <v>156360.75</v>
      </c>
      <c r="D9" s="1">
        <v>1.3</v>
      </c>
      <c r="E9" s="6">
        <f>E7*D9</f>
        <v>208217.1</v>
      </c>
      <c r="F9" s="1">
        <v>1.3</v>
      </c>
      <c r="G9" s="6">
        <f>G7*F9</f>
        <v>228141.55000000002</v>
      </c>
    </row>
    <row r="10" spans="1:7" ht="18" customHeight="1" x14ac:dyDescent="0.25">
      <c r="A10" s="5">
        <v>4</v>
      </c>
      <c r="B10" s="1">
        <v>1.35</v>
      </c>
      <c r="C10" s="6">
        <f>C7*B10</f>
        <v>162374.625</v>
      </c>
      <c r="D10" s="1">
        <v>1.35</v>
      </c>
      <c r="E10" s="6">
        <f>E7*D10</f>
        <v>216225.45</v>
      </c>
      <c r="F10" s="1">
        <v>1.35</v>
      </c>
      <c r="G10" s="6">
        <f>G7*F10</f>
        <v>236916.22500000001</v>
      </c>
    </row>
    <row r="11" spans="1:7" ht="18" customHeight="1" x14ac:dyDescent="0.25">
      <c r="A11" s="5">
        <v>5</v>
      </c>
      <c r="B11" s="1">
        <v>1.4</v>
      </c>
      <c r="C11" s="6">
        <f>C7*B11</f>
        <v>168388.5</v>
      </c>
      <c r="D11" s="1">
        <v>1.4</v>
      </c>
      <c r="E11" s="6">
        <f>E7*D11</f>
        <v>224233.8</v>
      </c>
      <c r="F11" s="1">
        <v>1.4</v>
      </c>
      <c r="G11" s="6">
        <f>G7*F11</f>
        <v>245690.9</v>
      </c>
    </row>
    <row r="12" spans="1:7" ht="18" customHeight="1" x14ac:dyDescent="0.25">
      <c r="A12" s="5">
        <v>6</v>
      </c>
      <c r="B12" s="1">
        <v>1.45</v>
      </c>
      <c r="C12" s="6">
        <f>C7*B12</f>
        <v>174402.375</v>
      </c>
      <c r="D12" s="1">
        <v>1.45</v>
      </c>
      <c r="E12" s="6">
        <f>E7*D12</f>
        <v>232242.15</v>
      </c>
      <c r="F12" s="1">
        <v>1.45</v>
      </c>
      <c r="G12" s="6">
        <f>G7*F12</f>
        <v>254465.57499999998</v>
      </c>
    </row>
    <row r="13" spans="1:7" ht="18" customHeight="1" x14ac:dyDescent="0.25">
      <c r="A13" s="5">
        <v>7</v>
      </c>
      <c r="B13" s="1">
        <v>1.5</v>
      </c>
      <c r="C13" s="6">
        <f>C7*B13</f>
        <v>180416.25</v>
      </c>
      <c r="D13" s="1">
        <v>1.5</v>
      </c>
      <c r="E13" s="6">
        <f>E7*D13</f>
        <v>240250.5</v>
      </c>
      <c r="F13" s="1">
        <v>1.5</v>
      </c>
      <c r="G13" s="6">
        <f>G7*F13</f>
        <v>263240.25</v>
      </c>
    </row>
    <row r="14" spans="1:7" ht="18" customHeight="1" x14ac:dyDescent="0.25">
      <c r="A14" s="5">
        <v>8</v>
      </c>
      <c r="B14" s="1">
        <v>1.55</v>
      </c>
      <c r="C14" s="6">
        <f>C7*B14</f>
        <v>186430.125</v>
      </c>
      <c r="D14" s="1">
        <v>1.55</v>
      </c>
      <c r="E14" s="6">
        <f>E7*D14</f>
        <v>248258.85</v>
      </c>
      <c r="F14" s="1">
        <v>1.55</v>
      </c>
      <c r="G14" s="6">
        <f>G7*F14</f>
        <v>272014.92499999999</v>
      </c>
    </row>
    <row r="15" spans="1:7" ht="18" customHeight="1" x14ac:dyDescent="0.25">
      <c r="A15" s="5">
        <v>9</v>
      </c>
      <c r="B15" s="1">
        <v>1.6</v>
      </c>
      <c r="C15" s="6">
        <f>C7*B15</f>
        <v>192444</v>
      </c>
      <c r="D15" s="1">
        <v>1.6</v>
      </c>
      <c r="E15" s="6">
        <f>E7*D15</f>
        <v>256267.2</v>
      </c>
      <c r="F15" s="1">
        <v>1.6</v>
      </c>
      <c r="G15" s="6">
        <f>G7*F15</f>
        <v>280789.60000000003</v>
      </c>
    </row>
    <row r="16" spans="1:7" ht="18" customHeight="1" x14ac:dyDescent="0.25">
      <c r="A16" s="5">
        <v>10</v>
      </c>
      <c r="B16" s="1">
        <v>1.65</v>
      </c>
      <c r="C16" s="6">
        <f>C7*B16</f>
        <v>198457.875</v>
      </c>
      <c r="D16" s="1">
        <v>1.65</v>
      </c>
      <c r="E16" s="6">
        <f>E7*D16</f>
        <v>264275.55</v>
      </c>
      <c r="F16" s="1">
        <v>1.65</v>
      </c>
      <c r="G16" s="6">
        <f>G7*F16</f>
        <v>289564.27499999997</v>
      </c>
    </row>
    <row r="17" spans="1:7" ht="18" customHeight="1" x14ac:dyDescent="0.25">
      <c r="A17" s="5">
        <v>11</v>
      </c>
      <c r="B17" s="1">
        <v>1.7</v>
      </c>
      <c r="C17" s="6">
        <f>C7*B17</f>
        <v>204471.75</v>
      </c>
      <c r="D17" s="1">
        <v>1.7</v>
      </c>
      <c r="E17" s="6">
        <f>E7*D17</f>
        <v>272283.89999999997</v>
      </c>
      <c r="F17" s="1">
        <v>1.7</v>
      </c>
      <c r="G17" s="6">
        <f>G7*F17</f>
        <v>298338.95</v>
      </c>
    </row>
    <row r="18" spans="1:7" ht="18" customHeight="1" x14ac:dyDescent="0.25">
      <c r="A18" s="5">
        <v>12</v>
      </c>
      <c r="B18" s="1">
        <v>1.75</v>
      </c>
      <c r="C18" s="6">
        <f>C7*B18</f>
        <v>210485.625</v>
      </c>
      <c r="D18" s="1">
        <v>1.75</v>
      </c>
      <c r="E18" s="6">
        <f>E7*D18</f>
        <v>280292.25</v>
      </c>
      <c r="F18" s="1">
        <v>1.75</v>
      </c>
      <c r="G18" s="6">
        <f>G7*F18</f>
        <v>307113.625</v>
      </c>
    </row>
    <row r="19" spans="1:7" ht="18" customHeight="1" x14ac:dyDescent="0.25">
      <c r="A19" s="5">
        <v>13</v>
      </c>
      <c r="B19" s="1">
        <v>1.8</v>
      </c>
      <c r="C19" s="6">
        <f>C7*B19</f>
        <v>216499.5</v>
      </c>
      <c r="D19" s="1">
        <v>1.8</v>
      </c>
      <c r="E19" s="6">
        <f>E7*D19</f>
        <v>288300.60000000003</v>
      </c>
      <c r="F19" s="1">
        <v>1.8</v>
      </c>
      <c r="G19" s="6">
        <f>G7*F19</f>
        <v>315888.3</v>
      </c>
    </row>
    <row r="20" spans="1:7" ht="18" customHeight="1" x14ac:dyDescent="0.25">
      <c r="A20" s="5">
        <v>14</v>
      </c>
      <c r="B20" s="1">
        <v>1.85</v>
      </c>
      <c r="C20" s="6">
        <f>C7*B20</f>
        <v>222513.375</v>
      </c>
      <c r="D20" s="1">
        <v>1.85</v>
      </c>
      <c r="E20" s="6">
        <f>E7*D20</f>
        <v>296308.95</v>
      </c>
      <c r="F20" s="1">
        <v>1.85</v>
      </c>
      <c r="G20" s="6">
        <f>G7*F20</f>
        <v>324662.97500000003</v>
      </c>
    </row>
    <row r="21" spans="1:7" ht="18" customHeight="1" x14ac:dyDescent="0.25">
      <c r="A21" s="5">
        <v>15</v>
      </c>
      <c r="B21" s="1">
        <v>1.9</v>
      </c>
      <c r="C21" s="6">
        <f>C7*B21</f>
        <v>228527.25</v>
      </c>
      <c r="D21" s="1">
        <v>1.9</v>
      </c>
      <c r="E21" s="6">
        <f>E7*D21</f>
        <v>304317.3</v>
      </c>
      <c r="F21" s="1">
        <v>1.9</v>
      </c>
      <c r="G21" s="6">
        <f>G7*F21</f>
        <v>333437.64999999997</v>
      </c>
    </row>
  </sheetData>
  <mergeCells count="8">
    <mergeCell ref="A1:G1"/>
    <mergeCell ref="A2:G2"/>
    <mergeCell ref="B5:C5"/>
    <mergeCell ref="D5:E5"/>
    <mergeCell ref="F5:G5"/>
    <mergeCell ref="B4:G4"/>
    <mergeCell ref="A4:A6"/>
    <mergeCell ref="E3:F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23" sqref="E23"/>
    </sheetView>
  </sheetViews>
  <sheetFormatPr defaultRowHeight="15" x14ac:dyDescent="0.25"/>
  <cols>
    <col min="1" max="1" width="27.5703125" customWidth="1"/>
    <col min="2" max="2" width="11.7109375" customWidth="1"/>
    <col min="3" max="3" width="14.42578125" customWidth="1"/>
    <col min="4" max="4" width="13.7109375" customWidth="1"/>
    <col min="5" max="5" width="12.85546875" customWidth="1"/>
    <col min="6" max="6" width="12.28515625" customWidth="1"/>
    <col min="7" max="7" width="14.85546875" customWidth="1"/>
    <col min="8" max="8" width="13.85546875" customWidth="1"/>
    <col min="9" max="9" width="13.28515625" customWidth="1"/>
  </cols>
  <sheetData>
    <row r="1" spans="1:9" ht="18.75" x14ac:dyDescent="0.3">
      <c r="A1" s="68" t="s">
        <v>7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69" t="s">
        <v>44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70" t="s">
        <v>36</v>
      </c>
      <c r="B3" s="71"/>
      <c r="C3" s="71"/>
      <c r="D3" s="71"/>
      <c r="E3" s="71"/>
      <c r="F3" s="71"/>
      <c r="G3" s="71"/>
      <c r="H3" s="71"/>
      <c r="I3" s="72"/>
    </row>
    <row r="4" spans="1:9" ht="15.75" x14ac:dyDescent="0.25">
      <c r="A4" s="61" t="s">
        <v>7</v>
      </c>
      <c r="B4" s="62" t="s">
        <v>17</v>
      </c>
      <c r="C4" s="77" t="s">
        <v>43</v>
      </c>
      <c r="D4" s="64"/>
      <c r="E4" s="53"/>
      <c r="F4" s="66" t="s">
        <v>33</v>
      </c>
      <c r="G4" s="77" t="s">
        <v>43</v>
      </c>
      <c r="H4" s="64"/>
      <c r="I4" s="53"/>
    </row>
    <row r="5" spans="1:9" ht="47.25" x14ac:dyDescent="0.25">
      <c r="A5" s="61"/>
      <c r="B5" s="62"/>
      <c r="C5" s="45" t="s">
        <v>9</v>
      </c>
      <c r="D5" s="45" t="s">
        <v>10</v>
      </c>
      <c r="E5" s="45" t="s">
        <v>11</v>
      </c>
      <c r="F5" s="67"/>
      <c r="G5" s="45" t="s">
        <v>9</v>
      </c>
      <c r="H5" s="45" t="s">
        <v>10</v>
      </c>
      <c r="I5" s="45" t="s">
        <v>11</v>
      </c>
    </row>
    <row r="6" spans="1:9" ht="15.75" x14ac:dyDescent="0.25">
      <c r="A6" s="31" t="s">
        <v>42</v>
      </c>
      <c r="B6" s="32"/>
      <c r="C6" s="34">
        <v>121394</v>
      </c>
      <c r="D6" s="34">
        <v>177118</v>
      </c>
      <c r="E6" s="34">
        <v>196098</v>
      </c>
      <c r="F6" s="35"/>
      <c r="G6" s="34">
        <v>121394</v>
      </c>
      <c r="H6" s="34">
        <v>177118</v>
      </c>
      <c r="I6" s="34">
        <v>196098</v>
      </c>
    </row>
    <row r="7" spans="1:9" ht="15.75" x14ac:dyDescent="0.25">
      <c r="A7" s="8" t="s">
        <v>12</v>
      </c>
      <c r="B7" s="10">
        <v>0.4</v>
      </c>
      <c r="C7" s="9">
        <f>C6*0.4</f>
        <v>48557.600000000006</v>
      </c>
      <c r="D7" s="9">
        <f>D6*0.4</f>
        <v>70847.199999999997</v>
      </c>
      <c r="E7" s="9">
        <f>E6*0.4</f>
        <v>78439.199999999997</v>
      </c>
      <c r="F7" s="10">
        <v>0.8</v>
      </c>
      <c r="G7" s="9">
        <f>G6*0.8</f>
        <v>97115.200000000012</v>
      </c>
      <c r="H7" s="9">
        <f>H6*0.8</f>
        <v>141694.39999999999</v>
      </c>
      <c r="I7" s="9">
        <f>I6*0.8</f>
        <v>156878.39999999999</v>
      </c>
    </row>
    <row r="8" spans="1:9" ht="15.75" x14ac:dyDescent="0.25">
      <c r="A8" s="8" t="s">
        <v>15</v>
      </c>
      <c r="B8" s="10">
        <v>0.2</v>
      </c>
      <c r="C8" s="9">
        <f>C6*0.2</f>
        <v>24278.800000000003</v>
      </c>
      <c r="D8" s="9">
        <f>D6*0.2</f>
        <v>35423.599999999999</v>
      </c>
      <c r="E8" s="9">
        <f>E6*0.2</f>
        <v>39219.599999999999</v>
      </c>
      <c r="F8" s="10">
        <v>0.4</v>
      </c>
      <c r="G8" s="9">
        <f>G6*0.4</f>
        <v>48557.600000000006</v>
      </c>
      <c r="H8" s="9">
        <f>H6*0.4</f>
        <v>70847.199999999997</v>
      </c>
      <c r="I8" s="9">
        <f>I6*0.4</f>
        <v>78439.199999999997</v>
      </c>
    </row>
    <row r="9" spans="1:9" ht="15.75" x14ac:dyDescent="0.25">
      <c r="A9" s="8" t="s">
        <v>13</v>
      </c>
      <c r="B9" s="10">
        <v>0.1</v>
      </c>
      <c r="C9" s="9">
        <f>C6*0.1</f>
        <v>12139.400000000001</v>
      </c>
      <c r="D9" s="9">
        <f>D6*0.1</f>
        <v>17711.8</v>
      </c>
      <c r="E9" s="9">
        <f>E6*0.1</f>
        <v>19609.8</v>
      </c>
      <c r="F9" s="10">
        <v>0.3</v>
      </c>
      <c r="G9" s="9">
        <f>G6*0.3</f>
        <v>36418.199999999997</v>
      </c>
      <c r="H9" s="9">
        <f>H6*0.3</f>
        <v>53135.4</v>
      </c>
      <c r="I9" s="9">
        <f>I6*0.3</f>
        <v>58829.4</v>
      </c>
    </row>
    <row r="10" spans="1:9" ht="15.75" x14ac:dyDescent="0.25">
      <c r="A10" s="8" t="s">
        <v>14</v>
      </c>
      <c r="B10" s="10">
        <v>0.05</v>
      </c>
      <c r="C10" s="9">
        <f>C6*0.05</f>
        <v>6069.7000000000007</v>
      </c>
      <c r="D10" s="9">
        <f>D6*0.05</f>
        <v>8855.9</v>
      </c>
      <c r="E10" s="9">
        <f>E6*0.05</f>
        <v>9804.9</v>
      </c>
      <c r="F10" s="10">
        <v>0.1</v>
      </c>
      <c r="G10" s="9">
        <f>G6*0.1</f>
        <v>12139.400000000001</v>
      </c>
      <c r="H10" s="9">
        <f>H6*0.1</f>
        <v>17711.8</v>
      </c>
      <c r="I10" s="9">
        <f>I6*0.1</f>
        <v>19609.8</v>
      </c>
    </row>
    <row r="11" spans="1:9" ht="15.75" x14ac:dyDescent="0.25">
      <c r="A11" s="8" t="s">
        <v>16</v>
      </c>
      <c r="B11" s="10">
        <v>0.05</v>
      </c>
      <c r="C11" s="9">
        <f>C6*0.05</f>
        <v>6069.7000000000007</v>
      </c>
      <c r="D11" s="9">
        <f>D6*0.05</f>
        <v>8855.9</v>
      </c>
      <c r="E11" s="9">
        <f>E6*0.05</f>
        <v>9804.9</v>
      </c>
      <c r="F11" s="10">
        <v>0.1</v>
      </c>
      <c r="G11" s="9">
        <f>G6*0.1</f>
        <v>12139.400000000001</v>
      </c>
      <c r="H11" s="9">
        <f>H6*0.1</f>
        <v>17711.8</v>
      </c>
      <c r="I11" s="9">
        <f>I6*0.1</f>
        <v>19609.8</v>
      </c>
    </row>
  </sheetData>
  <mergeCells count="8">
    <mergeCell ref="A1:I1"/>
    <mergeCell ref="A2:I2"/>
    <mergeCell ref="A3:I3"/>
    <mergeCell ref="A4:A5"/>
    <mergeCell ref="B4:B5"/>
    <mergeCell ref="C4:E4"/>
    <mergeCell ref="F4:F5"/>
    <mergeCell ref="G4:I4"/>
  </mergeCells>
  <pageMargins left="0.70866141732283472" right="0.70866141732283472" top="2.5196850393700787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L35" sqref="L35"/>
    </sheetView>
  </sheetViews>
  <sheetFormatPr defaultRowHeight="15" x14ac:dyDescent="0.25"/>
  <cols>
    <col min="1" max="1" width="11.7109375" customWidth="1"/>
    <col min="3" max="3" width="16.28515625" customWidth="1"/>
    <col min="5" max="5" width="14.140625" customWidth="1"/>
    <col min="7" max="7" width="12.85546875" customWidth="1"/>
    <col min="8" max="8" width="7.5703125" customWidth="1"/>
    <col min="11" max="11" width="14.28515625" customWidth="1"/>
    <col min="13" max="13" width="14.7109375" customWidth="1"/>
    <col min="15" max="15" width="15.28515625" customWidth="1"/>
  </cols>
  <sheetData>
    <row r="1" spans="1:15" ht="18.75" x14ac:dyDescent="0.3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51" t="s">
        <v>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A3" s="29"/>
      <c r="B3" s="29"/>
      <c r="C3" s="29"/>
      <c r="D3" s="29"/>
      <c r="E3" s="73" t="s">
        <v>40</v>
      </c>
      <c r="F3" s="73"/>
      <c r="G3" s="29">
        <v>101500</v>
      </c>
      <c r="H3" s="29"/>
      <c r="I3" s="29"/>
      <c r="J3" s="29"/>
      <c r="K3" s="29"/>
      <c r="L3" s="29"/>
      <c r="M3" s="29"/>
    </row>
    <row r="4" spans="1:15" ht="15.75" customHeight="1" x14ac:dyDescent="0.25">
      <c r="A4" s="57" t="s">
        <v>0</v>
      </c>
      <c r="B4" s="74" t="s">
        <v>39</v>
      </c>
      <c r="C4" s="75"/>
      <c r="D4" s="75"/>
      <c r="E4" s="75"/>
      <c r="F4" s="75"/>
      <c r="G4" s="76"/>
      <c r="I4" s="57" t="s">
        <v>37</v>
      </c>
      <c r="J4" s="54" t="s">
        <v>25</v>
      </c>
      <c r="K4" s="55"/>
      <c r="L4" s="55"/>
      <c r="M4" s="55"/>
      <c r="N4" s="55"/>
      <c r="O4" s="56"/>
    </row>
    <row r="5" spans="1:15" ht="15.75" x14ac:dyDescent="0.25">
      <c r="A5" s="58"/>
      <c r="B5" s="52" t="s">
        <v>21</v>
      </c>
      <c r="C5" s="53"/>
      <c r="D5" s="52" t="s">
        <v>22</v>
      </c>
      <c r="E5" s="53"/>
      <c r="F5" s="52" t="s">
        <v>23</v>
      </c>
      <c r="G5" s="53"/>
      <c r="I5" s="58"/>
      <c r="J5" s="52" t="s">
        <v>21</v>
      </c>
      <c r="K5" s="53"/>
      <c r="L5" s="52" t="s">
        <v>22</v>
      </c>
      <c r="M5" s="53"/>
      <c r="N5" s="52" t="s">
        <v>23</v>
      </c>
      <c r="O5" s="53"/>
    </row>
    <row r="6" spans="1:15" ht="15.75" x14ac:dyDescent="0.25">
      <c r="A6" s="58"/>
      <c r="B6" s="47" t="s">
        <v>4</v>
      </c>
      <c r="C6" s="47" t="s">
        <v>5</v>
      </c>
      <c r="D6" s="47" t="s">
        <v>4</v>
      </c>
      <c r="E6" s="47" t="s">
        <v>5</v>
      </c>
      <c r="F6" s="47" t="s">
        <v>4</v>
      </c>
      <c r="G6" s="47" t="s">
        <v>5</v>
      </c>
      <c r="I6" s="58"/>
      <c r="J6" s="66" t="s">
        <v>4</v>
      </c>
      <c r="K6" s="78">
        <v>121800</v>
      </c>
      <c r="L6" s="66" t="s">
        <v>4</v>
      </c>
      <c r="M6" s="78">
        <v>182700</v>
      </c>
      <c r="N6" s="66" t="s">
        <v>4</v>
      </c>
      <c r="O6" s="78">
        <v>203000</v>
      </c>
    </row>
    <row r="7" spans="1:15" ht="15.75" x14ac:dyDescent="0.25">
      <c r="A7" s="59"/>
      <c r="B7" s="48">
        <v>1.2</v>
      </c>
      <c r="C7" s="49">
        <f>G3*B7</f>
        <v>121800</v>
      </c>
      <c r="D7" s="48">
        <v>1.8</v>
      </c>
      <c r="E7" s="49">
        <f>G3*D7</f>
        <v>182700</v>
      </c>
      <c r="F7" s="48">
        <v>2</v>
      </c>
      <c r="G7" s="49">
        <f>G3*F7</f>
        <v>203000</v>
      </c>
      <c r="I7" s="59"/>
      <c r="J7" s="67"/>
      <c r="K7" s="79"/>
      <c r="L7" s="67"/>
      <c r="M7" s="79"/>
      <c r="N7" s="67"/>
      <c r="O7" s="79"/>
    </row>
    <row r="8" spans="1:15" ht="15.75" x14ac:dyDescent="0.25">
      <c r="A8" s="30" t="s">
        <v>46</v>
      </c>
      <c r="B8" s="1">
        <v>1</v>
      </c>
      <c r="C8" s="6">
        <f>$C$7*B8</f>
        <v>121800</v>
      </c>
      <c r="D8" s="1">
        <v>0</v>
      </c>
      <c r="E8" s="6">
        <f>$E$7*D8</f>
        <v>0</v>
      </c>
      <c r="F8" s="1">
        <v>0</v>
      </c>
      <c r="G8" s="6">
        <f>$G$7*F8</f>
        <v>0</v>
      </c>
      <c r="I8" s="5">
        <v>1</v>
      </c>
      <c r="J8" s="1">
        <v>0</v>
      </c>
      <c r="K8" s="6">
        <v>0</v>
      </c>
      <c r="L8" s="1">
        <v>0</v>
      </c>
      <c r="M8" s="6">
        <v>0</v>
      </c>
      <c r="N8" s="1">
        <v>0</v>
      </c>
      <c r="O8" s="6">
        <v>0</v>
      </c>
    </row>
    <row r="9" spans="1:15" ht="15.75" x14ac:dyDescent="0.25">
      <c r="A9" s="5">
        <v>2</v>
      </c>
      <c r="B9" s="1">
        <v>1.2</v>
      </c>
      <c r="C9" s="6">
        <f t="shared" ref="C9:C22" si="0">$C$7*B9</f>
        <v>146160</v>
      </c>
      <c r="D9" s="1">
        <v>1.2</v>
      </c>
      <c r="E9" s="6">
        <f t="shared" ref="E9:E22" si="1">$E$7*D9</f>
        <v>219240</v>
      </c>
      <c r="F9" s="1">
        <v>1.2</v>
      </c>
      <c r="G9" s="6">
        <f t="shared" ref="G9:G22" si="2">$G$7*F9</f>
        <v>243600</v>
      </c>
      <c r="I9" s="5">
        <v>2</v>
      </c>
      <c r="J9" s="1">
        <v>0</v>
      </c>
      <c r="K9" s="6">
        <f>K8*J9</f>
        <v>0</v>
      </c>
      <c r="L9" s="1">
        <v>0</v>
      </c>
      <c r="M9" s="6">
        <f>M8*L9</f>
        <v>0</v>
      </c>
      <c r="N9" s="1">
        <v>0</v>
      </c>
      <c r="O9" s="6">
        <f>O8*N9</f>
        <v>0</v>
      </c>
    </row>
    <row r="10" spans="1:15" ht="15.75" x14ac:dyDescent="0.25">
      <c r="A10" s="5">
        <v>3</v>
      </c>
      <c r="B10" s="1">
        <v>1.3</v>
      </c>
      <c r="C10" s="6">
        <f t="shared" si="0"/>
        <v>158340</v>
      </c>
      <c r="D10" s="1">
        <v>1.3</v>
      </c>
      <c r="E10" s="6">
        <f t="shared" si="1"/>
        <v>237510</v>
      </c>
      <c r="F10" s="1">
        <v>1.3</v>
      </c>
      <c r="G10" s="6">
        <f t="shared" si="2"/>
        <v>263900</v>
      </c>
      <c r="I10" s="5">
        <v>3</v>
      </c>
      <c r="J10" s="1">
        <v>0</v>
      </c>
      <c r="K10" s="6">
        <f>K8*J10</f>
        <v>0</v>
      </c>
      <c r="L10" s="1">
        <v>0</v>
      </c>
      <c r="M10" s="6">
        <f>M8*L10</f>
        <v>0</v>
      </c>
      <c r="N10" s="1">
        <v>0</v>
      </c>
      <c r="O10" s="6">
        <f>O8*N10</f>
        <v>0</v>
      </c>
    </row>
    <row r="11" spans="1:15" ht="15.75" x14ac:dyDescent="0.25">
      <c r="A11" s="5">
        <v>4</v>
      </c>
      <c r="B11" s="1">
        <v>1.35</v>
      </c>
      <c r="C11" s="6">
        <f t="shared" si="0"/>
        <v>164430</v>
      </c>
      <c r="D11" s="1">
        <v>1.35</v>
      </c>
      <c r="E11" s="6">
        <f t="shared" si="1"/>
        <v>246645.00000000003</v>
      </c>
      <c r="F11" s="1">
        <v>1.35</v>
      </c>
      <c r="G11" s="6">
        <f t="shared" si="2"/>
        <v>274050</v>
      </c>
      <c r="I11" s="5">
        <v>4</v>
      </c>
      <c r="J11" s="1">
        <v>1.5</v>
      </c>
      <c r="K11" s="6">
        <f>K6*J11</f>
        <v>182700</v>
      </c>
      <c r="L11" s="1">
        <v>1.5</v>
      </c>
      <c r="M11" s="6">
        <f>M6*L11</f>
        <v>274050</v>
      </c>
      <c r="N11" s="1">
        <v>1.5</v>
      </c>
      <c r="O11" s="6">
        <f>O6*N11</f>
        <v>304500</v>
      </c>
    </row>
    <row r="12" spans="1:15" ht="15.75" x14ac:dyDescent="0.25">
      <c r="A12" s="5">
        <v>5</v>
      </c>
      <c r="B12" s="1">
        <v>1.4</v>
      </c>
      <c r="C12" s="6">
        <f t="shared" si="0"/>
        <v>170520</v>
      </c>
      <c r="D12" s="1">
        <v>1.4</v>
      </c>
      <c r="E12" s="6">
        <f t="shared" si="1"/>
        <v>255779.99999999997</v>
      </c>
      <c r="F12" s="1">
        <v>1.4</v>
      </c>
      <c r="G12" s="6">
        <f t="shared" si="2"/>
        <v>284200</v>
      </c>
      <c r="I12" s="5">
        <v>5</v>
      </c>
      <c r="J12" s="1">
        <v>1.55</v>
      </c>
      <c r="K12" s="6">
        <f>K6*J12</f>
        <v>188790</v>
      </c>
      <c r="L12" s="1">
        <v>1.55</v>
      </c>
      <c r="M12" s="6">
        <f>M6*L12</f>
        <v>283185</v>
      </c>
      <c r="N12" s="1">
        <v>1.55</v>
      </c>
      <c r="O12" s="6">
        <f>O6*N12</f>
        <v>314650</v>
      </c>
    </row>
    <row r="13" spans="1:15" ht="15.75" x14ac:dyDescent="0.25">
      <c r="A13" s="5">
        <v>6</v>
      </c>
      <c r="B13" s="1">
        <v>1.45</v>
      </c>
      <c r="C13" s="6">
        <f t="shared" si="0"/>
        <v>176610</v>
      </c>
      <c r="D13" s="1">
        <v>1.45</v>
      </c>
      <c r="E13" s="6">
        <f t="shared" si="1"/>
        <v>264915</v>
      </c>
      <c r="F13" s="1">
        <v>1.45</v>
      </c>
      <c r="G13" s="6">
        <f t="shared" si="2"/>
        <v>294350</v>
      </c>
      <c r="I13" s="5">
        <v>6</v>
      </c>
      <c r="J13" s="1">
        <v>1.6</v>
      </c>
      <c r="K13" s="6">
        <f>K6*J13</f>
        <v>194880</v>
      </c>
      <c r="L13" s="1">
        <v>1.6</v>
      </c>
      <c r="M13" s="6">
        <f>M6*L13</f>
        <v>292320</v>
      </c>
      <c r="N13" s="1">
        <v>1.6</v>
      </c>
      <c r="O13" s="6">
        <f>O6*N13</f>
        <v>324800</v>
      </c>
    </row>
    <row r="14" spans="1:15" ht="15.75" x14ac:dyDescent="0.25">
      <c r="A14" s="5">
        <v>7</v>
      </c>
      <c r="B14" s="1">
        <v>1.5</v>
      </c>
      <c r="C14" s="6">
        <f t="shared" si="0"/>
        <v>182700</v>
      </c>
      <c r="D14" s="1">
        <v>1.5</v>
      </c>
      <c r="E14" s="6">
        <f t="shared" si="1"/>
        <v>274050</v>
      </c>
      <c r="F14" s="1">
        <v>1.5</v>
      </c>
      <c r="G14" s="6">
        <f t="shared" si="2"/>
        <v>304500</v>
      </c>
      <c r="I14" s="5">
        <v>7</v>
      </c>
      <c r="J14" s="1">
        <v>1.65</v>
      </c>
      <c r="K14" s="6">
        <f>K6*J14</f>
        <v>200970</v>
      </c>
      <c r="L14" s="1">
        <v>1.65</v>
      </c>
      <c r="M14" s="6">
        <f>M6*L14</f>
        <v>301455</v>
      </c>
      <c r="N14" s="1">
        <v>1.65</v>
      </c>
      <c r="O14" s="6">
        <f>O6*N14</f>
        <v>334950</v>
      </c>
    </row>
    <row r="15" spans="1:15" ht="15.75" x14ac:dyDescent="0.25">
      <c r="A15" s="5">
        <v>8</v>
      </c>
      <c r="B15" s="1">
        <v>1.55</v>
      </c>
      <c r="C15" s="6">
        <f t="shared" si="0"/>
        <v>188790</v>
      </c>
      <c r="D15" s="1">
        <v>1.55</v>
      </c>
      <c r="E15" s="6">
        <f t="shared" si="1"/>
        <v>283185</v>
      </c>
      <c r="F15" s="1">
        <v>1.55</v>
      </c>
      <c r="G15" s="6">
        <f t="shared" si="2"/>
        <v>314650</v>
      </c>
      <c r="I15" s="5">
        <v>8</v>
      </c>
      <c r="J15" s="1">
        <v>1.7</v>
      </c>
      <c r="K15" s="6">
        <f>K6*J15</f>
        <v>207060</v>
      </c>
      <c r="L15" s="1">
        <v>1.7</v>
      </c>
      <c r="M15" s="6">
        <f>M6*L15</f>
        <v>310590</v>
      </c>
      <c r="N15" s="1">
        <v>1.7</v>
      </c>
      <c r="O15" s="6">
        <f>O6*N15</f>
        <v>345100</v>
      </c>
    </row>
    <row r="16" spans="1:15" ht="15.75" x14ac:dyDescent="0.25">
      <c r="A16" s="5">
        <v>9</v>
      </c>
      <c r="B16" s="1">
        <v>1.6</v>
      </c>
      <c r="C16" s="6">
        <f t="shared" si="0"/>
        <v>194880</v>
      </c>
      <c r="D16" s="1">
        <v>1.6</v>
      </c>
      <c r="E16" s="6">
        <f t="shared" si="1"/>
        <v>292320</v>
      </c>
      <c r="F16" s="1">
        <v>1.6</v>
      </c>
      <c r="G16" s="6">
        <f t="shared" si="2"/>
        <v>324800</v>
      </c>
      <c r="I16" s="5">
        <v>9</v>
      </c>
      <c r="J16" s="1">
        <v>1.75</v>
      </c>
      <c r="K16" s="6">
        <f>K6*J16</f>
        <v>213150</v>
      </c>
      <c r="L16" s="1">
        <v>1.75</v>
      </c>
      <c r="M16" s="6">
        <f>M6*L16</f>
        <v>319725</v>
      </c>
      <c r="N16" s="1">
        <v>1.75</v>
      </c>
      <c r="O16" s="6">
        <f>O6*N16</f>
        <v>355250</v>
      </c>
    </row>
    <row r="17" spans="1:15" ht="15.75" x14ac:dyDescent="0.25">
      <c r="A17" s="5">
        <v>10</v>
      </c>
      <c r="B17" s="1">
        <v>1.65</v>
      </c>
      <c r="C17" s="6">
        <f t="shared" si="0"/>
        <v>200970</v>
      </c>
      <c r="D17" s="1">
        <v>1.65</v>
      </c>
      <c r="E17" s="6">
        <f t="shared" si="1"/>
        <v>301455</v>
      </c>
      <c r="F17" s="1">
        <v>1.65</v>
      </c>
      <c r="G17" s="6">
        <f t="shared" si="2"/>
        <v>334950</v>
      </c>
      <c r="I17" s="5">
        <v>10</v>
      </c>
      <c r="J17" s="1">
        <v>1.8</v>
      </c>
      <c r="K17" s="6">
        <f>K6*J17</f>
        <v>219240</v>
      </c>
      <c r="L17" s="1">
        <v>1.8</v>
      </c>
      <c r="M17" s="6">
        <f>M6*L17</f>
        <v>328860</v>
      </c>
      <c r="N17" s="1">
        <v>1.8</v>
      </c>
      <c r="O17" s="6">
        <f>O6*N17</f>
        <v>365400</v>
      </c>
    </row>
    <row r="18" spans="1:15" ht="15.75" x14ac:dyDescent="0.25">
      <c r="A18" s="5">
        <v>11</v>
      </c>
      <c r="B18" s="1">
        <v>1.7</v>
      </c>
      <c r="C18" s="6">
        <f t="shared" si="0"/>
        <v>207060</v>
      </c>
      <c r="D18" s="1">
        <v>1.7</v>
      </c>
      <c r="E18" s="6">
        <f t="shared" si="1"/>
        <v>310590</v>
      </c>
      <c r="F18" s="1">
        <v>1.7</v>
      </c>
      <c r="G18" s="6">
        <f t="shared" si="2"/>
        <v>345100</v>
      </c>
      <c r="I18" s="5">
        <v>11</v>
      </c>
      <c r="J18" s="1">
        <v>1.85</v>
      </c>
      <c r="K18" s="6">
        <f>K6*J18</f>
        <v>225330</v>
      </c>
      <c r="L18" s="1">
        <v>1.85</v>
      </c>
      <c r="M18" s="6">
        <f>M6*L18</f>
        <v>337995</v>
      </c>
      <c r="N18" s="1">
        <v>1.85</v>
      </c>
      <c r="O18" s="6">
        <f>O6*N18</f>
        <v>375550</v>
      </c>
    </row>
    <row r="19" spans="1:15" ht="15.75" x14ac:dyDescent="0.25">
      <c r="A19" s="5">
        <v>12</v>
      </c>
      <c r="B19" s="1">
        <v>1.75</v>
      </c>
      <c r="C19" s="6">
        <f t="shared" si="0"/>
        <v>213150</v>
      </c>
      <c r="D19" s="1">
        <v>1.75</v>
      </c>
      <c r="E19" s="6">
        <f t="shared" si="1"/>
        <v>319725</v>
      </c>
      <c r="F19" s="1">
        <v>1.75</v>
      </c>
      <c r="G19" s="6">
        <f t="shared" si="2"/>
        <v>355250</v>
      </c>
      <c r="I19" s="5">
        <v>12</v>
      </c>
      <c r="J19" s="1">
        <v>1.9</v>
      </c>
      <c r="K19" s="6">
        <f>K6*J19</f>
        <v>231420</v>
      </c>
      <c r="L19" s="1">
        <v>1.9</v>
      </c>
      <c r="M19" s="6">
        <f>M6*L19</f>
        <v>347130</v>
      </c>
      <c r="N19" s="1">
        <v>1.9</v>
      </c>
      <c r="O19" s="6">
        <f>O6*N19</f>
        <v>385700</v>
      </c>
    </row>
    <row r="20" spans="1:15" ht="15.75" x14ac:dyDescent="0.25">
      <c r="A20" s="5">
        <v>13</v>
      </c>
      <c r="B20" s="1">
        <v>1.8</v>
      </c>
      <c r="C20" s="6">
        <f t="shared" si="0"/>
        <v>219240</v>
      </c>
      <c r="D20" s="1">
        <v>1.8</v>
      </c>
      <c r="E20" s="6">
        <f t="shared" si="1"/>
        <v>328860</v>
      </c>
      <c r="F20" s="1">
        <v>1.8</v>
      </c>
      <c r="G20" s="6">
        <f t="shared" si="2"/>
        <v>365400</v>
      </c>
      <c r="I20" s="5">
        <v>13</v>
      </c>
      <c r="J20" s="1">
        <v>1.95</v>
      </c>
      <c r="K20" s="6">
        <f>K6*J20</f>
        <v>237510</v>
      </c>
      <c r="L20" s="1">
        <v>1.95</v>
      </c>
      <c r="M20" s="6">
        <f>M6*L20</f>
        <v>356265</v>
      </c>
      <c r="N20" s="1">
        <v>1.95</v>
      </c>
      <c r="O20" s="6">
        <f>O6*N20</f>
        <v>395850</v>
      </c>
    </row>
    <row r="21" spans="1:15" ht="15.75" x14ac:dyDescent="0.25">
      <c r="A21" s="5">
        <v>14</v>
      </c>
      <c r="B21" s="1">
        <v>1.85</v>
      </c>
      <c r="C21" s="6">
        <f t="shared" si="0"/>
        <v>225330</v>
      </c>
      <c r="D21" s="1">
        <v>1.85</v>
      </c>
      <c r="E21" s="6">
        <f t="shared" si="1"/>
        <v>337995</v>
      </c>
      <c r="F21" s="1">
        <v>1.85</v>
      </c>
      <c r="G21" s="6">
        <f t="shared" si="2"/>
        <v>375550</v>
      </c>
      <c r="I21" s="5">
        <v>14</v>
      </c>
      <c r="J21" s="1">
        <v>2</v>
      </c>
      <c r="K21" s="6">
        <f>K6*J21</f>
        <v>243600</v>
      </c>
      <c r="L21" s="1">
        <v>2</v>
      </c>
      <c r="M21" s="6">
        <f>M6*L21</f>
        <v>365400</v>
      </c>
      <c r="N21" s="1">
        <v>2</v>
      </c>
      <c r="O21" s="6">
        <f>O6*N21</f>
        <v>406000</v>
      </c>
    </row>
    <row r="22" spans="1:15" ht="15.75" x14ac:dyDescent="0.25">
      <c r="A22" s="5">
        <v>15</v>
      </c>
      <c r="B22" s="1">
        <v>1.9</v>
      </c>
      <c r="C22" s="6">
        <f t="shared" si="0"/>
        <v>231420</v>
      </c>
      <c r="D22" s="1">
        <v>1.9</v>
      </c>
      <c r="E22" s="6">
        <f t="shared" si="1"/>
        <v>347130</v>
      </c>
      <c r="F22" s="1">
        <v>1.9</v>
      </c>
      <c r="G22" s="6">
        <f t="shared" si="2"/>
        <v>385700</v>
      </c>
      <c r="I22" s="5">
        <v>15</v>
      </c>
      <c r="J22" s="1">
        <v>2.0499999999999998</v>
      </c>
      <c r="K22" s="6">
        <f>K6*J22</f>
        <v>249689.99999999997</v>
      </c>
      <c r="L22" s="1">
        <v>2.0499999999999998</v>
      </c>
      <c r="M22" s="6">
        <f>M6*L22</f>
        <v>374534.99999999994</v>
      </c>
      <c r="N22" s="1">
        <v>2.0499999999999998</v>
      </c>
      <c r="O22" s="6">
        <f>O6*N22</f>
        <v>416149.99999999994</v>
      </c>
    </row>
    <row r="23" spans="1:15" ht="15.75" x14ac:dyDescent="0.25">
      <c r="A23" s="26"/>
      <c r="B23" s="27"/>
      <c r="C23" s="28"/>
      <c r="D23" s="27"/>
      <c r="E23" s="28"/>
      <c r="F23" s="27"/>
      <c r="G23" s="28"/>
    </row>
    <row r="24" spans="1:15" ht="15.75" x14ac:dyDescent="0.25">
      <c r="A24" s="57" t="s">
        <v>0</v>
      </c>
      <c r="B24" s="54" t="s">
        <v>31</v>
      </c>
      <c r="C24" s="55"/>
      <c r="D24" s="55"/>
      <c r="E24" s="56"/>
      <c r="F24" s="17"/>
      <c r="G24" s="16"/>
    </row>
    <row r="25" spans="1:15" ht="15.75" x14ac:dyDescent="0.25">
      <c r="A25" s="58"/>
      <c r="B25" s="52" t="s">
        <v>22</v>
      </c>
      <c r="C25" s="53"/>
      <c r="D25" s="52" t="s">
        <v>23</v>
      </c>
      <c r="E25" s="53"/>
      <c r="F25" s="17"/>
      <c r="G25" s="16"/>
    </row>
    <row r="26" spans="1:15" ht="15.75" x14ac:dyDescent="0.25">
      <c r="A26" s="59"/>
      <c r="B26" s="47" t="s">
        <v>4</v>
      </c>
      <c r="C26" s="12">
        <v>182700</v>
      </c>
      <c r="D26" s="47" t="s">
        <v>4</v>
      </c>
      <c r="E26" s="12">
        <v>203000</v>
      </c>
      <c r="F26" s="17"/>
      <c r="G26" s="16"/>
    </row>
    <row r="27" spans="1:15" ht="15.75" x14ac:dyDescent="0.25">
      <c r="A27" s="5">
        <v>1</v>
      </c>
      <c r="B27" s="1">
        <v>0</v>
      </c>
      <c r="C27" s="6">
        <v>0</v>
      </c>
      <c r="D27" s="1">
        <v>0</v>
      </c>
      <c r="E27" s="6">
        <v>0</v>
      </c>
      <c r="F27" s="17"/>
      <c r="G27" s="16"/>
    </row>
    <row r="28" spans="1:15" ht="15.75" x14ac:dyDescent="0.25">
      <c r="A28" s="5">
        <v>2</v>
      </c>
      <c r="B28" s="1">
        <v>0</v>
      </c>
      <c r="C28" s="6">
        <f>C27*B28</f>
        <v>0</v>
      </c>
      <c r="D28" s="1">
        <v>0</v>
      </c>
      <c r="E28" s="6">
        <f>E27*D28</f>
        <v>0</v>
      </c>
      <c r="F28" s="17"/>
      <c r="G28" s="16"/>
    </row>
    <row r="29" spans="1:15" ht="15.75" x14ac:dyDescent="0.25">
      <c r="A29" s="5">
        <v>3</v>
      </c>
      <c r="B29" s="1">
        <v>0</v>
      </c>
      <c r="C29" s="6">
        <f>C27*B29</f>
        <v>0</v>
      </c>
      <c r="D29" s="1">
        <v>0</v>
      </c>
      <c r="E29" s="6">
        <f>E27*D29</f>
        <v>0</v>
      </c>
      <c r="F29" s="17"/>
      <c r="G29" s="16"/>
    </row>
    <row r="30" spans="1:15" ht="15.75" x14ac:dyDescent="0.25">
      <c r="A30" s="5">
        <v>4</v>
      </c>
      <c r="B30" s="1">
        <v>0</v>
      </c>
      <c r="C30" s="6">
        <f>C26*B30</f>
        <v>0</v>
      </c>
      <c r="D30" s="1">
        <v>0</v>
      </c>
      <c r="E30" s="6">
        <f>E26*D30</f>
        <v>0</v>
      </c>
      <c r="F30" s="17"/>
      <c r="G30" s="16"/>
    </row>
    <row r="31" spans="1:15" ht="15.75" x14ac:dyDescent="0.25">
      <c r="A31" s="5">
        <v>5</v>
      </c>
      <c r="B31" s="1">
        <v>0</v>
      </c>
      <c r="C31" s="6">
        <f>C26*B31</f>
        <v>0</v>
      </c>
      <c r="D31" s="1">
        <v>0</v>
      </c>
      <c r="E31" s="6">
        <f>E26*D31</f>
        <v>0</v>
      </c>
      <c r="F31" s="17"/>
      <c r="G31" s="16"/>
    </row>
    <row r="32" spans="1:15" ht="15.75" x14ac:dyDescent="0.25">
      <c r="A32" s="5">
        <v>6</v>
      </c>
      <c r="B32" s="1">
        <v>2</v>
      </c>
      <c r="C32" s="6">
        <f>C26*B32</f>
        <v>365400</v>
      </c>
      <c r="D32" s="1">
        <v>2</v>
      </c>
      <c r="E32" s="6">
        <f>E26*D32</f>
        <v>406000</v>
      </c>
      <c r="F32" s="17"/>
      <c r="G32" s="16"/>
    </row>
    <row r="33" spans="1:9" ht="15.75" x14ac:dyDescent="0.25">
      <c r="A33" s="5">
        <v>7</v>
      </c>
      <c r="B33" s="1">
        <v>2.0499999999999998</v>
      </c>
      <c r="C33" s="6">
        <f>C26*B33</f>
        <v>374534.99999999994</v>
      </c>
      <c r="D33" s="1">
        <v>2.0499999999999998</v>
      </c>
      <c r="E33" s="6">
        <f>E26*D33</f>
        <v>416149.99999999994</v>
      </c>
      <c r="F33" s="17"/>
      <c r="G33" s="16"/>
      <c r="I33" s="44"/>
    </row>
    <row r="34" spans="1:9" ht="15.75" x14ac:dyDescent="0.25">
      <c r="A34" s="5">
        <v>8</v>
      </c>
      <c r="B34" s="1">
        <v>2.1</v>
      </c>
      <c r="C34" s="6">
        <f>C26*B34</f>
        <v>383670</v>
      </c>
      <c r="D34" s="1">
        <v>2.1</v>
      </c>
      <c r="E34" s="6">
        <f>E26*D34</f>
        <v>426300</v>
      </c>
      <c r="F34" s="17"/>
      <c r="G34" s="16"/>
    </row>
    <row r="35" spans="1:9" ht="15.75" x14ac:dyDescent="0.25">
      <c r="A35" s="5">
        <v>9</v>
      </c>
      <c r="B35" s="1">
        <v>2.15</v>
      </c>
      <c r="C35" s="6">
        <f>C26*B35</f>
        <v>392805</v>
      </c>
      <c r="D35" s="1">
        <v>2.15</v>
      </c>
      <c r="E35" s="6">
        <f>E26*D35</f>
        <v>436450</v>
      </c>
      <c r="F35" s="17"/>
      <c r="G35" s="16"/>
    </row>
    <row r="36" spans="1:9" ht="15.75" x14ac:dyDescent="0.25">
      <c r="A36" s="5">
        <v>10</v>
      </c>
      <c r="B36" s="1">
        <v>2.2000000000000002</v>
      </c>
      <c r="C36" s="6">
        <f>C26*B36</f>
        <v>401940.00000000006</v>
      </c>
      <c r="D36" s="1">
        <v>2.2000000000000002</v>
      </c>
      <c r="E36" s="6">
        <f>E26*D36</f>
        <v>446600.00000000006</v>
      </c>
      <c r="F36" s="17"/>
      <c r="G36" s="16"/>
    </row>
    <row r="37" spans="1:9" ht="15.75" x14ac:dyDescent="0.25">
      <c r="A37" s="5">
        <v>11</v>
      </c>
      <c r="B37" s="1">
        <v>2.25</v>
      </c>
      <c r="C37" s="6">
        <f>C26*B37</f>
        <v>411075</v>
      </c>
      <c r="D37" s="1">
        <v>2.25</v>
      </c>
      <c r="E37" s="6">
        <f>E26*D37</f>
        <v>456750</v>
      </c>
      <c r="F37" s="17"/>
      <c r="G37" s="16"/>
    </row>
    <row r="38" spans="1:9" ht="15.75" x14ac:dyDescent="0.25">
      <c r="A38" s="5">
        <v>12</v>
      </c>
      <c r="B38" s="1">
        <v>2.2999999999999998</v>
      </c>
      <c r="C38" s="6">
        <f>C26*B38</f>
        <v>420209.99999999994</v>
      </c>
      <c r="D38" s="1">
        <v>2.2999999999999998</v>
      </c>
      <c r="E38" s="6">
        <f>E26*D38</f>
        <v>466899.99999999994</v>
      </c>
      <c r="F38" s="18"/>
      <c r="G38" s="16"/>
    </row>
    <row r="39" spans="1:9" ht="15.75" x14ac:dyDescent="0.25">
      <c r="A39" s="5">
        <v>13</v>
      </c>
      <c r="B39" s="1">
        <v>2.35</v>
      </c>
      <c r="C39" s="6">
        <f>C26*B39</f>
        <v>429345</v>
      </c>
      <c r="D39" s="1">
        <v>2.35</v>
      </c>
      <c r="E39" s="6">
        <f>E26*D39</f>
        <v>477050</v>
      </c>
    </row>
    <row r="40" spans="1:9" ht="15.75" x14ac:dyDescent="0.25">
      <c r="A40" s="5">
        <v>14</v>
      </c>
      <c r="B40" s="1">
        <v>2.4</v>
      </c>
      <c r="C40" s="6">
        <f>C26*B40</f>
        <v>438480</v>
      </c>
      <c r="D40" s="1">
        <v>2.4</v>
      </c>
      <c r="E40" s="6">
        <f>E26*D40</f>
        <v>487200</v>
      </c>
    </row>
    <row r="41" spans="1:9" ht="15.75" x14ac:dyDescent="0.25">
      <c r="A41" s="5">
        <v>15</v>
      </c>
      <c r="B41" s="1">
        <v>2.4500000000000002</v>
      </c>
      <c r="C41" s="6">
        <f>C26*B41</f>
        <v>447615.00000000006</v>
      </c>
      <c r="D41" s="1">
        <v>2.4500000000000002</v>
      </c>
      <c r="E41" s="6">
        <f>E26*D41</f>
        <v>497350.00000000006</v>
      </c>
    </row>
  </sheetData>
  <mergeCells count="23">
    <mergeCell ref="A1:O1"/>
    <mergeCell ref="A2:O2"/>
    <mergeCell ref="E3:F3"/>
    <mergeCell ref="A4:A7"/>
    <mergeCell ref="B4:G4"/>
    <mergeCell ref="I4:I7"/>
    <mergeCell ref="J4:O4"/>
    <mergeCell ref="B5:C5"/>
    <mergeCell ref="D5:E5"/>
    <mergeCell ref="F5:G5"/>
    <mergeCell ref="L5:M5"/>
    <mergeCell ref="N5:O5"/>
    <mergeCell ref="J6:J7"/>
    <mergeCell ref="K6:K7"/>
    <mergeCell ref="L6:L7"/>
    <mergeCell ref="M6:M7"/>
    <mergeCell ref="J5:K5"/>
    <mergeCell ref="N6:N7"/>
    <mergeCell ref="O6:O7"/>
    <mergeCell ref="A24:A26"/>
    <mergeCell ref="B24:E24"/>
    <mergeCell ref="B25:C25"/>
    <mergeCell ref="D25:E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I7" sqref="I7"/>
    </sheetView>
  </sheetViews>
  <sheetFormatPr defaultRowHeight="15" x14ac:dyDescent="0.25"/>
  <cols>
    <col min="1" max="1" width="27.5703125" customWidth="1"/>
    <col min="2" max="2" width="11.7109375" customWidth="1"/>
    <col min="3" max="3" width="14.42578125" customWidth="1"/>
    <col min="4" max="4" width="13.7109375" customWidth="1"/>
    <col min="5" max="5" width="12.85546875" customWidth="1"/>
    <col min="6" max="6" width="12.28515625" customWidth="1"/>
    <col min="7" max="7" width="14.85546875" customWidth="1"/>
    <col min="8" max="8" width="13.85546875" customWidth="1"/>
    <col min="9" max="9" width="13.28515625" customWidth="1"/>
  </cols>
  <sheetData>
    <row r="1" spans="1:9" ht="18.75" x14ac:dyDescent="0.3">
      <c r="A1" s="68" t="s">
        <v>7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69" t="s">
        <v>45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70" t="s">
        <v>36</v>
      </c>
      <c r="B3" s="71"/>
      <c r="C3" s="71"/>
      <c r="D3" s="71"/>
      <c r="E3" s="71"/>
      <c r="F3" s="71"/>
      <c r="G3" s="71"/>
      <c r="H3" s="71"/>
      <c r="I3" s="72"/>
    </row>
    <row r="4" spans="1:9" ht="15.75" x14ac:dyDescent="0.25">
      <c r="A4" s="61" t="s">
        <v>7</v>
      </c>
      <c r="B4" s="62" t="s">
        <v>17</v>
      </c>
      <c r="C4" s="77" t="s">
        <v>43</v>
      </c>
      <c r="D4" s="64"/>
      <c r="E4" s="53"/>
      <c r="F4" s="66" t="s">
        <v>33</v>
      </c>
      <c r="G4" s="77" t="s">
        <v>43</v>
      </c>
      <c r="H4" s="64"/>
      <c r="I4" s="53"/>
    </row>
    <row r="5" spans="1:9" ht="47.25" x14ac:dyDescent="0.25">
      <c r="A5" s="61"/>
      <c r="B5" s="62"/>
      <c r="C5" s="46" t="s">
        <v>9</v>
      </c>
      <c r="D5" s="46" t="s">
        <v>10</v>
      </c>
      <c r="E5" s="46" t="s">
        <v>11</v>
      </c>
      <c r="F5" s="67"/>
      <c r="G5" s="46" t="s">
        <v>9</v>
      </c>
      <c r="H5" s="46" t="s">
        <v>10</v>
      </c>
      <c r="I5" s="46" t="s">
        <v>11</v>
      </c>
    </row>
    <row r="6" spans="1:9" ht="15.75" x14ac:dyDescent="0.25">
      <c r="A6" s="31" t="s">
        <v>42</v>
      </c>
      <c r="B6" s="32"/>
      <c r="C6" s="34">
        <v>121800</v>
      </c>
      <c r="D6" s="34">
        <v>182700</v>
      </c>
      <c r="E6" s="34">
        <v>203000</v>
      </c>
      <c r="F6" s="35"/>
      <c r="G6" s="34">
        <v>121800</v>
      </c>
      <c r="H6" s="34">
        <v>182700</v>
      </c>
      <c r="I6" s="34">
        <v>203000</v>
      </c>
    </row>
    <row r="7" spans="1:9" ht="15.75" x14ac:dyDescent="0.25">
      <c r="A7" s="8" t="s">
        <v>12</v>
      </c>
      <c r="B7" s="10">
        <v>0.4</v>
      </c>
      <c r="C7" s="9">
        <f>C6*0.4</f>
        <v>48720</v>
      </c>
      <c r="D7" s="9">
        <f>D6*0.4</f>
        <v>73080</v>
      </c>
      <c r="E7" s="9">
        <f>E6*0.4</f>
        <v>81200</v>
      </c>
      <c r="F7" s="10">
        <v>0.8</v>
      </c>
      <c r="G7" s="9">
        <f>G6*0.8</f>
        <v>97440</v>
      </c>
      <c r="H7" s="9">
        <f>H6*0.8</f>
        <v>146160</v>
      </c>
      <c r="I7" s="9">
        <f>I6*0.8</f>
        <v>162400</v>
      </c>
    </row>
    <row r="8" spans="1:9" ht="15.75" x14ac:dyDescent="0.25">
      <c r="A8" s="8" t="s">
        <v>15</v>
      </c>
      <c r="B8" s="10">
        <v>0.2</v>
      </c>
      <c r="C8" s="9">
        <f>C6*0.2</f>
        <v>24360</v>
      </c>
      <c r="D8" s="9">
        <f>D6*0.2</f>
        <v>36540</v>
      </c>
      <c r="E8" s="9">
        <f>E6*0.2</f>
        <v>40600</v>
      </c>
      <c r="F8" s="10">
        <v>0.4</v>
      </c>
      <c r="G8" s="9">
        <f>G6*0.4</f>
        <v>48720</v>
      </c>
      <c r="H8" s="9">
        <f>H6*0.4</f>
        <v>73080</v>
      </c>
      <c r="I8" s="9">
        <f>I6*0.4</f>
        <v>81200</v>
      </c>
    </row>
    <row r="9" spans="1:9" ht="15.75" x14ac:dyDescent="0.25">
      <c r="A9" s="8" t="s">
        <v>13</v>
      </c>
      <c r="B9" s="10">
        <v>0.1</v>
      </c>
      <c r="C9" s="9">
        <f>C6*0.1</f>
        <v>12180</v>
      </c>
      <c r="D9" s="9">
        <f>D6*0.1</f>
        <v>18270</v>
      </c>
      <c r="E9" s="9">
        <f>E6*0.1</f>
        <v>20300</v>
      </c>
      <c r="F9" s="10">
        <v>0.3</v>
      </c>
      <c r="G9" s="9">
        <f>G6*0.3</f>
        <v>36540</v>
      </c>
      <c r="H9" s="9">
        <f>H6*0.3</f>
        <v>54810</v>
      </c>
      <c r="I9" s="9">
        <f>I6*0.3</f>
        <v>60900</v>
      </c>
    </row>
    <row r="10" spans="1:9" ht="15.75" x14ac:dyDescent="0.25">
      <c r="A10" s="8" t="s">
        <v>14</v>
      </c>
      <c r="B10" s="10">
        <v>0.05</v>
      </c>
      <c r="C10" s="9">
        <f>C6*0.05</f>
        <v>6090</v>
      </c>
      <c r="D10" s="9">
        <f>D6*0.05</f>
        <v>9135</v>
      </c>
      <c r="E10" s="9">
        <f>E6*0.05</f>
        <v>10150</v>
      </c>
      <c r="F10" s="10">
        <v>0.1</v>
      </c>
      <c r="G10" s="9">
        <f>G6*0.1</f>
        <v>12180</v>
      </c>
      <c r="H10" s="9">
        <f>H6*0.1</f>
        <v>18270</v>
      </c>
      <c r="I10" s="9">
        <f>I6*0.1</f>
        <v>20300</v>
      </c>
    </row>
    <row r="11" spans="1:9" ht="15.75" x14ac:dyDescent="0.25">
      <c r="A11" s="8" t="s">
        <v>16</v>
      </c>
      <c r="B11" s="10">
        <v>0.05</v>
      </c>
      <c r="C11" s="9">
        <f>C6*0.05</f>
        <v>6090</v>
      </c>
      <c r="D11" s="9">
        <f>D6*0.05</f>
        <v>9135</v>
      </c>
      <c r="E11" s="9">
        <f>E6*0.05</f>
        <v>10150</v>
      </c>
      <c r="F11" s="10">
        <v>0.1</v>
      </c>
      <c r="G11" s="9">
        <f>G6*0.1</f>
        <v>12180</v>
      </c>
      <c r="H11" s="9">
        <f>H6*0.1</f>
        <v>18270</v>
      </c>
      <c r="I11" s="9">
        <f>I6*0.1</f>
        <v>20300</v>
      </c>
    </row>
  </sheetData>
  <mergeCells count="8">
    <mergeCell ref="A1:I1"/>
    <mergeCell ref="A2:I2"/>
    <mergeCell ref="A3:I3"/>
    <mergeCell ref="A4:A5"/>
    <mergeCell ref="B4:B5"/>
    <mergeCell ref="C4:E4"/>
    <mergeCell ref="F4:F5"/>
    <mergeCell ref="G4:I4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5" sqref="I5"/>
    </sheetView>
  </sheetViews>
  <sheetFormatPr defaultRowHeight="15" x14ac:dyDescent="0.25"/>
  <cols>
    <col min="1" max="1" width="29" customWidth="1"/>
    <col min="2" max="2" width="17" customWidth="1"/>
    <col min="3" max="3" width="15.42578125" customWidth="1"/>
    <col min="4" max="4" width="14.7109375" customWidth="1"/>
    <col min="5" max="5" width="14.42578125" customWidth="1"/>
  </cols>
  <sheetData>
    <row r="1" spans="1:5" ht="18.75" x14ac:dyDescent="0.3">
      <c r="A1" s="50" t="s">
        <v>7</v>
      </c>
      <c r="B1" s="50"/>
      <c r="C1" s="50"/>
      <c r="D1" s="50"/>
      <c r="E1" s="50"/>
    </row>
    <row r="2" spans="1:5" ht="15.75" x14ac:dyDescent="0.25">
      <c r="A2" s="51" t="s">
        <v>18</v>
      </c>
      <c r="B2" s="51"/>
      <c r="C2" s="51"/>
      <c r="D2" s="51"/>
      <c r="E2" s="51"/>
    </row>
    <row r="3" spans="1:5" ht="31.5" customHeight="1" x14ac:dyDescent="0.25">
      <c r="A3" s="61" t="s">
        <v>7</v>
      </c>
      <c r="B3" s="62" t="s">
        <v>17</v>
      </c>
      <c r="C3" s="61" t="s">
        <v>8</v>
      </c>
      <c r="D3" s="61"/>
      <c r="E3" s="61"/>
    </row>
    <row r="4" spans="1:5" ht="53.25" customHeight="1" x14ac:dyDescent="0.25">
      <c r="A4" s="61"/>
      <c r="B4" s="62"/>
      <c r="C4" s="4" t="s">
        <v>9</v>
      </c>
      <c r="D4" s="4" t="s">
        <v>10</v>
      </c>
      <c r="E4" s="4" t="s">
        <v>11</v>
      </c>
    </row>
    <row r="5" spans="1:5" ht="18" customHeight="1" x14ac:dyDescent="0.25">
      <c r="A5" s="8" t="s">
        <v>12</v>
      </c>
      <c r="B5" s="10">
        <v>0.4</v>
      </c>
      <c r="C5" s="9">
        <f>120278*B5</f>
        <v>48111.200000000004</v>
      </c>
      <c r="D5" s="9">
        <f>160167*B5</f>
        <v>64066.8</v>
      </c>
      <c r="E5" s="9">
        <f>175494*B5</f>
        <v>70197.600000000006</v>
      </c>
    </row>
    <row r="6" spans="1:5" ht="18" customHeight="1" x14ac:dyDescent="0.25">
      <c r="A6" s="8" t="s">
        <v>15</v>
      </c>
      <c r="B6" s="10">
        <v>0.2</v>
      </c>
      <c r="C6" s="9">
        <f>120278*B6</f>
        <v>24055.600000000002</v>
      </c>
      <c r="D6" s="9">
        <f>160167*B6</f>
        <v>32033.4</v>
      </c>
      <c r="E6" s="9">
        <f>175494*B6</f>
        <v>35098.800000000003</v>
      </c>
    </row>
    <row r="7" spans="1:5" ht="18" customHeight="1" x14ac:dyDescent="0.25">
      <c r="A7" s="8" t="s">
        <v>13</v>
      </c>
      <c r="B7" s="10">
        <v>0.1</v>
      </c>
      <c r="C7" s="9">
        <f>120278*B7</f>
        <v>12027.800000000001</v>
      </c>
      <c r="D7" s="9">
        <f>160167*B7</f>
        <v>16016.7</v>
      </c>
      <c r="E7" s="9">
        <f>175494*B7</f>
        <v>17549.400000000001</v>
      </c>
    </row>
    <row r="8" spans="1:5" ht="18" customHeight="1" x14ac:dyDescent="0.25">
      <c r="A8" s="8" t="s">
        <v>14</v>
      </c>
      <c r="B8" s="10">
        <v>0.05</v>
      </c>
      <c r="C8" s="9">
        <f>120278*B8</f>
        <v>6013.9000000000005</v>
      </c>
      <c r="D8" s="9">
        <f>160167*B8</f>
        <v>8008.35</v>
      </c>
      <c r="E8" s="9">
        <f>175494*B8</f>
        <v>8774.7000000000007</v>
      </c>
    </row>
    <row r="9" spans="1:5" ht="18" customHeight="1" x14ac:dyDescent="0.25">
      <c r="A9" s="8" t="s">
        <v>16</v>
      </c>
      <c r="B9" s="10">
        <v>0.05</v>
      </c>
      <c r="C9" s="9">
        <f>120278*B9</f>
        <v>6013.9000000000005</v>
      </c>
      <c r="D9" s="9">
        <f>160167*B9</f>
        <v>8008.35</v>
      </c>
      <c r="E9" s="9">
        <f>175494*B9</f>
        <v>8774.7000000000007</v>
      </c>
    </row>
  </sheetData>
  <mergeCells count="5">
    <mergeCell ref="C3:E3"/>
    <mergeCell ref="B3:B4"/>
    <mergeCell ref="A3:A4"/>
    <mergeCell ref="A1:E1"/>
    <mergeCell ref="A2:E2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5" sqref="J5"/>
    </sheetView>
  </sheetViews>
  <sheetFormatPr defaultRowHeight="15" x14ac:dyDescent="0.25"/>
  <cols>
    <col min="1" max="1" width="10.85546875" customWidth="1"/>
    <col min="2" max="2" width="8.28515625" customWidth="1"/>
    <col min="3" max="3" width="16.85546875" customWidth="1"/>
    <col min="4" max="4" width="9.42578125" customWidth="1"/>
    <col min="5" max="5" width="16.42578125" customWidth="1"/>
    <col min="6" max="6" width="9.5703125" customWidth="1"/>
    <col min="7" max="7" width="16.28515625" customWidth="1"/>
  </cols>
  <sheetData>
    <row r="1" spans="1:7" ht="18.75" x14ac:dyDescent="0.3">
      <c r="A1" s="50" t="s">
        <v>19</v>
      </c>
      <c r="B1" s="50"/>
      <c r="C1" s="50"/>
      <c r="D1" s="50"/>
      <c r="E1" s="50"/>
      <c r="F1" s="50"/>
      <c r="G1" s="50"/>
    </row>
    <row r="2" spans="1:7" ht="15.75" x14ac:dyDescent="0.25">
      <c r="A2" s="51" t="s">
        <v>20</v>
      </c>
      <c r="B2" s="51"/>
      <c r="C2" s="51"/>
      <c r="D2" s="51"/>
      <c r="E2" s="51"/>
      <c r="F2" s="51"/>
      <c r="G2" s="51"/>
    </row>
    <row r="3" spans="1:7" ht="15.75" x14ac:dyDescent="0.25">
      <c r="A3" s="2"/>
      <c r="B3" s="2"/>
      <c r="C3" s="63" t="s">
        <v>26</v>
      </c>
      <c r="D3" s="63"/>
      <c r="E3" s="63"/>
      <c r="F3" s="63"/>
      <c r="G3" s="3">
        <v>101500</v>
      </c>
    </row>
    <row r="4" spans="1:7" ht="30.75" customHeight="1" x14ac:dyDescent="0.25">
      <c r="A4" s="57" t="s">
        <v>0</v>
      </c>
      <c r="B4" s="54" t="s">
        <v>29</v>
      </c>
      <c r="C4" s="55"/>
      <c r="D4" s="55"/>
      <c r="E4" s="55"/>
      <c r="F4" s="55"/>
      <c r="G4" s="56"/>
    </row>
    <row r="5" spans="1:7" ht="46.5" customHeight="1" x14ac:dyDescent="0.25">
      <c r="A5" s="58"/>
      <c r="B5" s="52" t="s">
        <v>21</v>
      </c>
      <c r="C5" s="53"/>
      <c r="D5" s="52" t="s">
        <v>22</v>
      </c>
      <c r="E5" s="53"/>
      <c r="F5" s="52" t="s">
        <v>23</v>
      </c>
      <c r="G5" s="53"/>
    </row>
    <row r="6" spans="1:7" ht="18" customHeight="1" x14ac:dyDescent="0.25">
      <c r="A6" s="59"/>
      <c r="B6" s="7" t="s">
        <v>4</v>
      </c>
      <c r="C6" s="7" t="s">
        <v>5</v>
      </c>
      <c r="D6" s="7" t="s">
        <v>4</v>
      </c>
      <c r="E6" s="7" t="s">
        <v>5</v>
      </c>
      <c r="F6" s="7" t="s">
        <v>4</v>
      </c>
      <c r="G6" s="7" t="s">
        <v>5</v>
      </c>
    </row>
    <row r="7" spans="1:7" ht="18" customHeight="1" x14ac:dyDescent="0.25">
      <c r="A7" s="5">
        <v>1</v>
      </c>
      <c r="B7" s="1">
        <v>1.1890000000000001</v>
      </c>
      <c r="C7" s="6">
        <f>G3*B7</f>
        <v>120683.5</v>
      </c>
      <c r="D7" s="1">
        <v>1.633</v>
      </c>
      <c r="E7" s="6">
        <f>G3*D7</f>
        <v>165749.5</v>
      </c>
      <c r="F7" s="1">
        <v>1.796</v>
      </c>
      <c r="G7" s="6">
        <f>G3*F7</f>
        <v>182294</v>
      </c>
    </row>
    <row r="8" spans="1:7" ht="18" customHeight="1" x14ac:dyDescent="0.25">
      <c r="A8" s="5">
        <v>2</v>
      </c>
      <c r="B8" s="1">
        <v>1.2</v>
      </c>
      <c r="C8" s="6">
        <f>C7*B8</f>
        <v>144820.19999999998</v>
      </c>
      <c r="D8" s="1">
        <v>1.2</v>
      </c>
      <c r="E8" s="6">
        <f>E7*D8</f>
        <v>198899.4</v>
      </c>
      <c r="F8" s="1">
        <v>1.2</v>
      </c>
      <c r="G8" s="6">
        <f>G7*F8</f>
        <v>218752.8</v>
      </c>
    </row>
    <row r="9" spans="1:7" ht="18" customHeight="1" x14ac:dyDescent="0.25">
      <c r="A9" s="5">
        <v>3</v>
      </c>
      <c r="B9" s="1">
        <v>1.3</v>
      </c>
      <c r="C9" s="6">
        <f>C7*B9</f>
        <v>156888.55000000002</v>
      </c>
      <c r="D9" s="1">
        <v>1.3</v>
      </c>
      <c r="E9" s="6">
        <f>E7*D9</f>
        <v>215474.35</v>
      </c>
      <c r="F9" s="1">
        <v>1.3</v>
      </c>
      <c r="G9" s="6">
        <f>G7*F9</f>
        <v>236982.2</v>
      </c>
    </row>
    <row r="10" spans="1:7" ht="18" customHeight="1" x14ac:dyDescent="0.25">
      <c r="A10" s="5">
        <v>4</v>
      </c>
      <c r="B10" s="1">
        <v>1.35</v>
      </c>
      <c r="C10" s="6">
        <f>C7*B10</f>
        <v>162922.72500000001</v>
      </c>
      <c r="D10" s="1">
        <v>1.35</v>
      </c>
      <c r="E10" s="6">
        <f>E7*D10</f>
        <v>223761.82500000001</v>
      </c>
      <c r="F10" s="1">
        <v>1.35</v>
      </c>
      <c r="G10" s="6">
        <f>G7*F10</f>
        <v>246096.90000000002</v>
      </c>
    </row>
    <row r="11" spans="1:7" ht="18" customHeight="1" x14ac:dyDescent="0.25">
      <c r="A11" s="5">
        <v>5</v>
      </c>
      <c r="B11" s="1">
        <v>1.4</v>
      </c>
      <c r="C11" s="6">
        <f>C7*B11</f>
        <v>168956.9</v>
      </c>
      <c r="D11" s="1">
        <v>1.4</v>
      </c>
      <c r="E11" s="6">
        <f>E7*D11</f>
        <v>232049.3</v>
      </c>
      <c r="F11" s="1">
        <v>1.4</v>
      </c>
      <c r="G11" s="6">
        <f>G7*F11</f>
        <v>255211.59999999998</v>
      </c>
    </row>
    <row r="12" spans="1:7" ht="18" customHeight="1" x14ac:dyDescent="0.25">
      <c r="A12" s="5">
        <v>6</v>
      </c>
      <c r="B12" s="1">
        <v>1.45</v>
      </c>
      <c r="C12" s="6">
        <f>C7*B12</f>
        <v>174991.07499999998</v>
      </c>
      <c r="D12" s="1">
        <v>1.45</v>
      </c>
      <c r="E12" s="6">
        <f>E7*D12</f>
        <v>240336.77499999999</v>
      </c>
      <c r="F12" s="1">
        <v>1.45</v>
      </c>
      <c r="G12" s="6">
        <f>G7*F12</f>
        <v>264326.3</v>
      </c>
    </row>
    <row r="13" spans="1:7" ht="18" customHeight="1" x14ac:dyDescent="0.25">
      <c r="A13" s="5">
        <v>7</v>
      </c>
      <c r="B13" s="1">
        <v>1.5</v>
      </c>
      <c r="C13" s="6">
        <f>C7*B13</f>
        <v>181025.25</v>
      </c>
      <c r="D13" s="1">
        <v>1.5</v>
      </c>
      <c r="E13" s="6">
        <f>E7*D13</f>
        <v>248624.25</v>
      </c>
      <c r="F13" s="1">
        <v>1.5</v>
      </c>
      <c r="G13" s="6">
        <f>G7*F13</f>
        <v>273441</v>
      </c>
    </row>
    <row r="14" spans="1:7" ht="18" customHeight="1" x14ac:dyDescent="0.25">
      <c r="A14" s="5">
        <v>8</v>
      </c>
      <c r="B14" s="1">
        <v>1.55</v>
      </c>
      <c r="C14" s="6">
        <f>C7*B14</f>
        <v>187059.42500000002</v>
      </c>
      <c r="D14" s="1">
        <v>1.55</v>
      </c>
      <c r="E14" s="6">
        <f>E7*D14</f>
        <v>256911.72500000001</v>
      </c>
      <c r="F14" s="1">
        <v>1.55</v>
      </c>
      <c r="G14" s="6">
        <f>G7*F14</f>
        <v>282555.7</v>
      </c>
    </row>
    <row r="15" spans="1:7" ht="18" customHeight="1" x14ac:dyDescent="0.25">
      <c r="A15" s="5">
        <v>9</v>
      </c>
      <c r="B15" s="1">
        <v>1.6</v>
      </c>
      <c r="C15" s="6">
        <f>C7*B15</f>
        <v>193093.6</v>
      </c>
      <c r="D15" s="1">
        <v>1.6</v>
      </c>
      <c r="E15" s="6">
        <f>E7*D15</f>
        <v>265199.2</v>
      </c>
      <c r="F15" s="1">
        <v>1.6</v>
      </c>
      <c r="G15" s="6">
        <f>G7*F15</f>
        <v>291670.40000000002</v>
      </c>
    </row>
    <row r="16" spans="1:7" ht="18" customHeight="1" x14ac:dyDescent="0.25">
      <c r="A16" s="5">
        <v>10</v>
      </c>
      <c r="B16" s="1">
        <v>1.65</v>
      </c>
      <c r="C16" s="6">
        <f>C7*B16</f>
        <v>199127.77499999999</v>
      </c>
      <c r="D16" s="1">
        <v>1.65</v>
      </c>
      <c r="E16" s="6">
        <f>E7*D16</f>
        <v>273486.67499999999</v>
      </c>
      <c r="F16" s="1">
        <v>1.65</v>
      </c>
      <c r="G16" s="6">
        <f>G7*F16</f>
        <v>300785.09999999998</v>
      </c>
    </row>
    <row r="17" spans="1:7" ht="18" customHeight="1" x14ac:dyDescent="0.25">
      <c r="A17" s="5">
        <v>11</v>
      </c>
      <c r="B17" s="1">
        <v>1.7</v>
      </c>
      <c r="C17" s="6">
        <f>C7*B17</f>
        <v>205161.94999999998</v>
      </c>
      <c r="D17" s="1">
        <v>1.7</v>
      </c>
      <c r="E17" s="6">
        <f>E7*D17</f>
        <v>281774.14999999997</v>
      </c>
      <c r="F17" s="1">
        <v>1.7</v>
      </c>
      <c r="G17" s="6">
        <f>G7*F17</f>
        <v>309899.8</v>
      </c>
    </row>
    <row r="18" spans="1:7" ht="18" customHeight="1" x14ac:dyDescent="0.25">
      <c r="A18" s="5">
        <v>12</v>
      </c>
      <c r="B18" s="1">
        <v>1.75</v>
      </c>
      <c r="C18" s="6">
        <f>C7*B18</f>
        <v>211196.125</v>
      </c>
      <c r="D18" s="1">
        <v>1.75</v>
      </c>
      <c r="E18" s="6">
        <f>E7*D18</f>
        <v>290061.625</v>
      </c>
      <c r="F18" s="1">
        <v>1.75</v>
      </c>
      <c r="G18" s="6">
        <f>G7*F18</f>
        <v>319014.5</v>
      </c>
    </row>
    <row r="19" spans="1:7" ht="18" customHeight="1" x14ac:dyDescent="0.25">
      <c r="A19" s="5">
        <v>13</v>
      </c>
      <c r="B19" s="1">
        <v>1.8</v>
      </c>
      <c r="C19" s="6">
        <f>C7*B19</f>
        <v>217230.30000000002</v>
      </c>
      <c r="D19" s="1">
        <v>1.8</v>
      </c>
      <c r="E19" s="6">
        <f>E7*D19</f>
        <v>298349.10000000003</v>
      </c>
      <c r="F19" s="1">
        <v>1.8</v>
      </c>
      <c r="G19" s="6">
        <f>G7*F19</f>
        <v>328129.2</v>
      </c>
    </row>
    <row r="20" spans="1:7" ht="18" customHeight="1" x14ac:dyDescent="0.25">
      <c r="A20" s="5">
        <v>14</v>
      </c>
      <c r="B20" s="1">
        <v>1.85</v>
      </c>
      <c r="C20" s="6">
        <f>C7*B20</f>
        <v>223264.47500000001</v>
      </c>
      <c r="D20" s="1">
        <v>1.85</v>
      </c>
      <c r="E20" s="6">
        <f>E7*D20</f>
        <v>306636.57500000001</v>
      </c>
      <c r="F20" s="1">
        <v>1.85</v>
      </c>
      <c r="G20" s="6">
        <f>G7*F20</f>
        <v>337243.9</v>
      </c>
    </row>
    <row r="21" spans="1:7" ht="18" customHeight="1" x14ac:dyDescent="0.25">
      <c r="A21" s="5">
        <v>15</v>
      </c>
      <c r="B21" s="1">
        <v>1.9</v>
      </c>
      <c r="C21" s="6">
        <f>C7*B21</f>
        <v>229298.65</v>
      </c>
      <c r="D21" s="1">
        <v>1.9</v>
      </c>
      <c r="E21" s="6">
        <f>E7*D21</f>
        <v>314924.05</v>
      </c>
      <c r="F21" s="1">
        <v>1.9</v>
      </c>
      <c r="G21" s="6">
        <f>G7*F21</f>
        <v>346358.6</v>
      </c>
    </row>
  </sheetData>
  <mergeCells count="8">
    <mergeCell ref="A1:G1"/>
    <mergeCell ref="A2:G2"/>
    <mergeCell ref="A4:A6"/>
    <mergeCell ref="B4:G4"/>
    <mergeCell ref="B5:C5"/>
    <mergeCell ref="D5:E5"/>
    <mergeCell ref="F5:G5"/>
    <mergeCell ref="C3:F3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4" sqref="I4"/>
    </sheetView>
  </sheetViews>
  <sheetFormatPr defaultRowHeight="15" x14ac:dyDescent="0.25"/>
  <cols>
    <col min="1" max="1" width="29" customWidth="1"/>
    <col min="2" max="2" width="17" customWidth="1"/>
    <col min="3" max="3" width="15.42578125" customWidth="1"/>
    <col min="4" max="4" width="14.7109375" customWidth="1"/>
    <col min="5" max="5" width="14.42578125" customWidth="1"/>
  </cols>
  <sheetData>
    <row r="1" spans="1:5" ht="18.75" x14ac:dyDescent="0.3">
      <c r="A1" s="50" t="s">
        <v>7</v>
      </c>
      <c r="B1" s="50"/>
      <c r="C1" s="50"/>
      <c r="D1" s="50"/>
      <c r="E1" s="50"/>
    </row>
    <row r="2" spans="1:5" ht="15.75" x14ac:dyDescent="0.25">
      <c r="A2" s="51" t="s">
        <v>27</v>
      </c>
      <c r="B2" s="51"/>
      <c r="C2" s="51"/>
      <c r="D2" s="51"/>
      <c r="E2" s="51"/>
    </row>
    <row r="3" spans="1:5" ht="31.5" customHeight="1" x14ac:dyDescent="0.25">
      <c r="A3" s="61" t="s">
        <v>7</v>
      </c>
      <c r="B3" s="62" t="s">
        <v>17</v>
      </c>
      <c r="C3" s="61" t="s">
        <v>32</v>
      </c>
      <c r="D3" s="61"/>
      <c r="E3" s="61"/>
    </row>
    <row r="4" spans="1:5" ht="53.25" customHeight="1" x14ac:dyDescent="0.25">
      <c r="A4" s="61"/>
      <c r="B4" s="62"/>
      <c r="C4" s="7" t="s">
        <v>9</v>
      </c>
      <c r="D4" s="7" t="s">
        <v>10</v>
      </c>
      <c r="E4" s="7" t="s">
        <v>11</v>
      </c>
    </row>
    <row r="5" spans="1:5" ht="18" customHeight="1" x14ac:dyDescent="0.25">
      <c r="A5" s="8" t="s">
        <v>12</v>
      </c>
      <c r="B5" s="10">
        <v>0.4</v>
      </c>
      <c r="C5" s="9">
        <f>120684*B5</f>
        <v>48273.600000000006</v>
      </c>
      <c r="D5" s="9">
        <f>165750*B5</f>
        <v>66300</v>
      </c>
      <c r="E5" s="9">
        <f>182294*B5</f>
        <v>72917.600000000006</v>
      </c>
    </row>
    <row r="6" spans="1:5" ht="18" customHeight="1" x14ac:dyDescent="0.25">
      <c r="A6" s="8" t="s">
        <v>15</v>
      </c>
      <c r="B6" s="10">
        <v>0.2</v>
      </c>
      <c r="C6" s="9">
        <f>120684*B6</f>
        <v>24136.800000000003</v>
      </c>
      <c r="D6" s="9">
        <f>165750*B6</f>
        <v>33150</v>
      </c>
      <c r="E6" s="9">
        <f>182294*B6</f>
        <v>36458.800000000003</v>
      </c>
    </row>
    <row r="7" spans="1:5" ht="18" customHeight="1" x14ac:dyDescent="0.25">
      <c r="A7" s="8" t="s">
        <v>13</v>
      </c>
      <c r="B7" s="10">
        <v>0.1</v>
      </c>
      <c r="C7" s="9">
        <f>120684*B7</f>
        <v>12068.400000000001</v>
      </c>
      <c r="D7" s="9">
        <f>165750*B7</f>
        <v>16575</v>
      </c>
      <c r="E7" s="9">
        <f>182294*B7</f>
        <v>18229.400000000001</v>
      </c>
    </row>
    <row r="8" spans="1:5" ht="18" customHeight="1" x14ac:dyDescent="0.25">
      <c r="A8" s="8" t="s">
        <v>14</v>
      </c>
      <c r="B8" s="10">
        <v>0.05</v>
      </c>
      <c r="C8" s="9">
        <f>120684*B8</f>
        <v>6034.2000000000007</v>
      </c>
      <c r="D8" s="9">
        <f>165750*B8</f>
        <v>8287.5</v>
      </c>
      <c r="E8" s="9">
        <f>182294*B8</f>
        <v>9114.7000000000007</v>
      </c>
    </row>
    <row r="9" spans="1:5" ht="18" customHeight="1" x14ac:dyDescent="0.25">
      <c r="A9" s="8" t="s">
        <v>16</v>
      </c>
      <c r="B9" s="10">
        <v>0.05</v>
      </c>
      <c r="C9" s="9">
        <f>120684*B9</f>
        <v>6034.2000000000007</v>
      </c>
      <c r="D9" s="9">
        <f>165750*B9</f>
        <v>8287.5</v>
      </c>
      <c r="E9" s="9">
        <f>182294*B9</f>
        <v>9114.7000000000007</v>
      </c>
    </row>
  </sheetData>
  <mergeCells count="5">
    <mergeCell ref="A1:E1"/>
    <mergeCell ref="A2:E2"/>
    <mergeCell ref="A3:A4"/>
    <mergeCell ref="B3:B4"/>
    <mergeCell ref="C3:E3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O19" sqref="O19"/>
    </sheetView>
  </sheetViews>
  <sheetFormatPr defaultRowHeight="15" x14ac:dyDescent="0.25"/>
  <cols>
    <col min="1" max="1" width="8.5703125" customWidth="1"/>
    <col min="3" max="3" width="14.28515625" customWidth="1"/>
    <col min="5" max="5" width="14.28515625" customWidth="1"/>
    <col min="7" max="7" width="14.28515625" customWidth="1"/>
    <col min="8" max="8" width="3.5703125" customWidth="1"/>
    <col min="9" max="9" width="8.5703125" customWidth="1"/>
    <col min="11" max="11" width="14.28515625" customWidth="1"/>
    <col min="13" max="13" width="14.28515625" customWidth="1"/>
  </cols>
  <sheetData>
    <row r="1" spans="1:13" ht="18.75" x14ac:dyDescent="0.3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 x14ac:dyDescent="0.25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5">
      <c r="A3" s="65" t="s">
        <v>36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5.75" x14ac:dyDescent="0.25">
      <c r="A4" s="57" t="s">
        <v>37</v>
      </c>
      <c r="B4" s="54" t="s">
        <v>25</v>
      </c>
      <c r="C4" s="55"/>
      <c r="D4" s="55"/>
      <c r="E4" s="55"/>
      <c r="F4" s="55"/>
      <c r="G4" s="56"/>
      <c r="I4" s="57" t="s">
        <v>37</v>
      </c>
      <c r="J4" s="54" t="s">
        <v>31</v>
      </c>
      <c r="K4" s="55"/>
      <c r="L4" s="55"/>
      <c r="M4" s="56"/>
    </row>
    <row r="5" spans="1:13" ht="15.75" customHeight="1" x14ac:dyDescent="0.25">
      <c r="A5" s="58"/>
      <c r="B5" s="52" t="s">
        <v>21</v>
      </c>
      <c r="C5" s="53"/>
      <c r="D5" s="52" t="s">
        <v>22</v>
      </c>
      <c r="E5" s="53"/>
      <c r="F5" s="52" t="s">
        <v>23</v>
      </c>
      <c r="G5" s="53"/>
      <c r="I5" s="58"/>
      <c r="J5" s="52" t="s">
        <v>22</v>
      </c>
      <c r="K5" s="53"/>
      <c r="L5" s="52" t="s">
        <v>23</v>
      </c>
      <c r="M5" s="64"/>
    </row>
    <row r="6" spans="1:13" ht="15.75" x14ac:dyDescent="0.25">
      <c r="A6" s="59"/>
      <c r="B6" s="11" t="s">
        <v>4</v>
      </c>
      <c r="C6" s="12">
        <v>120684</v>
      </c>
      <c r="D6" s="11" t="s">
        <v>4</v>
      </c>
      <c r="E6" s="12">
        <v>165750</v>
      </c>
      <c r="F6" s="11" t="s">
        <v>4</v>
      </c>
      <c r="G6" s="12">
        <v>182294</v>
      </c>
      <c r="I6" s="59"/>
      <c r="J6" s="21" t="s">
        <v>4</v>
      </c>
      <c r="K6" s="12">
        <v>165750</v>
      </c>
      <c r="L6" s="21" t="s">
        <v>4</v>
      </c>
      <c r="M6" s="12">
        <v>182294</v>
      </c>
    </row>
    <row r="7" spans="1:13" ht="15.75" x14ac:dyDescent="0.25">
      <c r="A7" s="5">
        <v>1</v>
      </c>
      <c r="B7" s="1">
        <v>0</v>
      </c>
      <c r="C7" s="6">
        <v>0</v>
      </c>
      <c r="D7" s="1">
        <v>0</v>
      </c>
      <c r="E7" s="6">
        <v>0</v>
      </c>
      <c r="F7" s="1">
        <v>0</v>
      </c>
      <c r="G7" s="6">
        <v>0</v>
      </c>
      <c r="I7" s="5">
        <v>1</v>
      </c>
      <c r="J7" s="1">
        <v>0</v>
      </c>
      <c r="K7" s="6">
        <v>0</v>
      </c>
      <c r="L7" s="1">
        <v>0</v>
      </c>
      <c r="M7" s="6">
        <v>0</v>
      </c>
    </row>
    <row r="8" spans="1:13" ht="15.75" x14ac:dyDescent="0.25">
      <c r="A8" s="5">
        <v>2</v>
      </c>
      <c r="B8" s="1">
        <v>0</v>
      </c>
      <c r="C8" s="6">
        <f>C7*B8</f>
        <v>0</v>
      </c>
      <c r="D8" s="1">
        <v>0</v>
      </c>
      <c r="E8" s="6">
        <f>E7*D8</f>
        <v>0</v>
      </c>
      <c r="F8" s="1">
        <v>0</v>
      </c>
      <c r="G8" s="6">
        <f>G7*F8</f>
        <v>0</v>
      </c>
      <c r="I8" s="5">
        <v>2</v>
      </c>
      <c r="J8" s="1">
        <v>0</v>
      </c>
      <c r="K8" s="6">
        <f>K7*J8</f>
        <v>0</v>
      </c>
      <c r="L8" s="1">
        <v>0</v>
      </c>
      <c r="M8" s="6">
        <f>M7*L8</f>
        <v>0</v>
      </c>
    </row>
    <row r="9" spans="1:13" ht="15.75" x14ac:dyDescent="0.25">
      <c r="A9" s="5">
        <v>3</v>
      </c>
      <c r="B9" s="1">
        <v>0</v>
      </c>
      <c r="C9" s="6">
        <f>C7*B9</f>
        <v>0</v>
      </c>
      <c r="D9" s="1">
        <v>0</v>
      </c>
      <c r="E9" s="6">
        <f>E7*D9</f>
        <v>0</v>
      </c>
      <c r="F9" s="1">
        <v>0</v>
      </c>
      <c r="G9" s="6">
        <f>G7*F9</f>
        <v>0</v>
      </c>
      <c r="I9" s="5">
        <v>3</v>
      </c>
      <c r="J9" s="1">
        <v>0</v>
      </c>
      <c r="K9" s="6">
        <f>K7*J9</f>
        <v>0</v>
      </c>
      <c r="L9" s="1">
        <v>0</v>
      </c>
      <c r="M9" s="6">
        <f>M7*L9</f>
        <v>0</v>
      </c>
    </row>
    <row r="10" spans="1:13" ht="15.75" x14ac:dyDescent="0.25">
      <c r="A10" s="5">
        <v>4</v>
      </c>
      <c r="B10" s="1">
        <v>1.5</v>
      </c>
      <c r="C10" s="6">
        <f>C6*B10</f>
        <v>181026</v>
      </c>
      <c r="D10" s="1">
        <v>1.5</v>
      </c>
      <c r="E10" s="6">
        <f>E6*D10</f>
        <v>248625</v>
      </c>
      <c r="F10" s="1">
        <v>1.5</v>
      </c>
      <c r="G10" s="6">
        <f>G6*F10</f>
        <v>273441</v>
      </c>
      <c r="I10" s="5">
        <v>4</v>
      </c>
      <c r="J10" s="1">
        <v>0</v>
      </c>
      <c r="K10" s="6">
        <f>K6*J10</f>
        <v>0</v>
      </c>
      <c r="L10" s="1">
        <v>0</v>
      </c>
      <c r="M10" s="6">
        <f>M6*L10</f>
        <v>0</v>
      </c>
    </row>
    <row r="11" spans="1:13" ht="15.75" x14ac:dyDescent="0.25">
      <c r="A11" s="5">
        <v>5</v>
      </c>
      <c r="B11" s="1">
        <v>1.55</v>
      </c>
      <c r="C11" s="6">
        <f>C6*B11</f>
        <v>187060.2</v>
      </c>
      <c r="D11" s="1">
        <v>1.55</v>
      </c>
      <c r="E11" s="6">
        <f>E6*D11</f>
        <v>256912.5</v>
      </c>
      <c r="F11" s="1">
        <v>1.55</v>
      </c>
      <c r="G11" s="6">
        <f>G6*F11</f>
        <v>282555.7</v>
      </c>
      <c r="I11" s="5">
        <v>5</v>
      </c>
      <c r="J11" s="1">
        <v>0</v>
      </c>
      <c r="K11" s="6">
        <f>K6*J11</f>
        <v>0</v>
      </c>
      <c r="L11" s="1">
        <v>0</v>
      </c>
      <c r="M11" s="6">
        <f>M6*L11</f>
        <v>0</v>
      </c>
    </row>
    <row r="12" spans="1:13" ht="15.75" x14ac:dyDescent="0.25">
      <c r="A12" s="5">
        <v>6</v>
      </c>
      <c r="B12" s="1">
        <v>1.6</v>
      </c>
      <c r="C12" s="6">
        <f>C6*B12</f>
        <v>193094.40000000002</v>
      </c>
      <c r="D12" s="1">
        <v>1.6</v>
      </c>
      <c r="E12" s="6">
        <f>E6*D12</f>
        <v>265200</v>
      </c>
      <c r="F12" s="1">
        <v>1.6</v>
      </c>
      <c r="G12" s="6">
        <f>G6*F12</f>
        <v>291670.40000000002</v>
      </c>
      <c r="I12" s="5">
        <v>6</v>
      </c>
      <c r="J12" s="1">
        <v>2</v>
      </c>
      <c r="K12" s="6">
        <f>K6*J12</f>
        <v>331500</v>
      </c>
      <c r="L12" s="1">
        <v>2</v>
      </c>
      <c r="M12" s="6">
        <f>M6*L12</f>
        <v>364588</v>
      </c>
    </row>
    <row r="13" spans="1:13" ht="15.75" x14ac:dyDescent="0.25">
      <c r="A13" s="5">
        <v>7</v>
      </c>
      <c r="B13" s="1">
        <v>1.65</v>
      </c>
      <c r="C13" s="6">
        <f>C6*B13</f>
        <v>199128.59999999998</v>
      </c>
      <c r="D13" s="1">
        <v>1.65</v>
      </c>
      <c r="E13" s="6">
        <f>E6*D13</f>
        <v>273487.5</v>
      </c>
      <c r="F13" s="1">
        <v>1.65</v>
      </c>
      <c r="G13" s="6">
        <f>G6*F13</f>
        <v>300785.09999999998</v>
      </c>
      <c r="I13" s="5">
        <v>7</v>
      </c>
      <c r="J13" s="1">
        <v>2.0499999999999998</v>
      </c>
      <c r="K13" s="6">
        <f>K6*J13</f>
        <v>339787.49999999994</v>
      </c>
      <c r="L13" s="1">
        <v>2.0499999999999998</v>
      </c>
      <c r="M13" s="6">
        <f>M6*L13</f>
        <v>373702.69999999995</v>
      </c>
    </row>
    <row r="14" spans="1:13" ht="15.75" x14ac:dyDescent="0.25">
      <c r="A14" s="5">
        <v>8</v>
      </c>
      <c r="B14" s="1">
        <v>1.7</v>
      </c>
      <c r="C14" s="6">
        <f>C6*B14</f>
        <v>205162.8</v>
      </c>
      <c r="D14" s="1">
        <v>1.7</v>
      </c>
      <c r="E14" s="6">
        <f>E6*D14</f>
        <v>281775</v>
      </c>
      <c r="F14" s="1">
        <v>1.7</v>
      </c>
      <c r="G14" s="6">
        <f>G6*F14</f>
        <v>309899.8</v>
      </c>
      <c r="I14" s="5">
        <v>8</v>
      </c>
      <c r="J14" s="1">
        <v>2.1</v>
      </c>
      <c r="K14" s="6">
        <f>K6*J14</f>
        <v>348075</v>
      </c>
      <c r="L14" s="1">
        <v>2.1</v>
      </c>
      <c r="M14" s="6">
        <f>M6*L14</f>
        <v>382817.4</v>
      </c>
    </row>
    <row r="15" spans="1:13" ht="15.75" x14ac:dyDescent="0.25">
      <c r="A15" s="5">
        <v>9</v>
      </c>
      <c r="B15" s="1">
        <v>1.75</v>
      </c>
      <c r="C15" s="6">
        <f>C6*B15</f>
        <v>211197</v>
      </c>
      <c r="D15" s="1">
        <v>1.75</v>
      </c>
      <c r="E15" s="6">
        <f>E6*D15</f>
        <v>290062.5</v>
      </c>
      <c r="F15" s="1">
        <v>1.75</v>
      </c>
      <c r="G15" s="6">
        <f>G6*F15</f>
        <v>319014.5</v>
      </c>
      <c r="I15" s="5">
        <v>9</v>
      </c>
      <c r="J15" s="1">
        <v>2.15</v>
      </c>
      <c r="K15" s="6">
        <f>K6*J15</f>
        <v>356362.5</v>
      </c>
      <c r="L15" s="1">
        <v>2.15</v>
      </c>
      <c r="M15" s="6">
        <f>M6*L15</f>
        <v>391932.1</v>
      </c>
    </row>
    <row r="16" spans="1:13" ht="15.75" x14ac:dyDescent="0.25">
      <c r="A16" s="5">
        <v>10</v>
      </c>
      <c r="B16" s="1">
        <v>1.8</v>
      </c>
      <c r="C16" s="6">
        <f>C6*B16</f>
        <v>217231.2</v>
      </c>
      <c r="D16" s="1">
        <v>1.8</v>
      </c>
      <c r="E16" s="6">
        <f>E6*D16</f>
        <v>298350</v>
      </c>
      <c r="F16" s="1">
        <v>1.8</v>
      </c>
      <c r="G16" s="6">
        <f>G6*F16</f>
        <v>328129.2</v>
      </c>
      <c r="I16" s="5">
        <v>10</v>
      </c>
      <c r="J16" s="1">
        <v>2.2000000000000002</v>
      </c>
      <c r="K16" s="6">
        <f>K6*J16</f>
        <v>364650.00000000006</v>
      </c>
      <c r="L16" s="1">
        <v>2.2000000000000002</v>
      </c>
      <c r="M16" s="6">
        <f>M6*L16</f>
        <v>401046.80000000005</v>
      </c>
    </row>
    <row r="17" spans="1:13" ht="15.75" x14ac:dyDescent="0.25">
      <c r="A17" s="5">
        <v>11</v>
      </c>
      <c r="B17" s="1">
        <v>1.85</v>
      </c>
      <c r="C17" s="6">
        <f>C6*B17</f>
        <v>223265.40000000002</v>
      </c>
      <c r="D17" s="1">
        <v>1.85</v>
      </c>
      <c r="E17" s="6">
        <f>E6*D17</f>
        <v>306637.5</v>
      </c>
      <c r="F17" s="1">
        <v>1.85</v>
      </c>
      <c r="G17" s="6">
        <f>G6*F17</f>
        <v>337243.9</v>
      </c>
      <c r="I17" s="5">
        <v>11</v>
      </c>
      <c r="J17" s="1">
        <v>2.25</v>
      </c>
      <c r="K17" s="6">
        <f>K6*J17</f>
        <v>372937.5</v>
      </c>
      <c r="L17" s="1">
        <v>2.25</v>
      </c>
      <c r="M17" s="6">
        <f>M6*L17</f>
        <v>410161.5</v>
      </c>
    </row>
    <row r="18" spans="1:13" ht="15.75" x14ac:dyDescent="0.25">
      <c r="A18" s="5">
        <v>12</v>
      </c>
      <c r="B18" s="1">
        <v>1.9</v>
      </c>
      <c r="C18" s="6">
        <f>C6*B18</f>
        <v>229299.59999999998</v>
      </c>
      <c r="D18" s="1">
        <v>1.9</v>
      </c>
      <c r="E18" s="6">
        <f>E6*D18</f>
        <v>314925</v>
      </c>
      <c r="F18" s="1">
        <v>1.9</v>
      </c>
      <c r="G18" s="6">
        <f>G6*F18</f>
        <v>346358.6</v>
      </c>
      <c r="I18" s="5">
        <v>12</v>
      </c>
      <c r="J18" s="1">
        <v>2.2999999999999998</v>
      </c>
      <c r="K18" s="6">
        <f>K6*J18</f>
        <v>381224.99999999994</v>
      </c>
      <c r="L18" s="1">
        <v>2.2999999999999998</v>
      </c>
      <c r="M18" s="6">
        <f>M6*L18</f>
        <v>419276.19999999995</v>
      </c>
    </row>
    <row r="19" spans="1:13" ht="15.75" x14ac:dyDescent="0.25">
      <c r="A19" s="5">
        <v>13</v>
      </c>
      <c r="B19" s="1">
        <v>1.95</v>
      </c>
      <c r="C19" s="6">
        <f>C6*B19</f>
        <v>235333.8</v>
      </c>
      <c r="D19" s="1">
        <v>1.95</v>
      </c>
      <c r="E19" s="6">
        <f>E6*D19</f>
        <v>323212.5</v>
      </c>
      <c r="F19" s="1">
        <v>1.95</v>
      </c>
      <c r="G19" s="6">
        <f>G6*F19</f>
        <v>355473.3</v>
      </c>
      <c r="I19" s="5">
        <v>13</v>
      </c>
      <c r="J19" s="1">
        <v>2.35</v>
      </c>
      <c r="K19" s="6">
        <f>K6*J19</f>
        <v>389512.5</v>
      </c>
      <c r="L19" s="1">
        <v>2.35</v>
      </c>
      <c r="M19" s="6">
        <f>M6*L19</f>
        <v>428390.9</v>
      </c>
    </row>
    <row r="20" spans="1:13" ht="15.75" x14ac:dyDescent="0.25">
      <c r="A20" s="5">
        <v>14</v>
      </c>
      <c r="B20" s="1">
        <v>2</v>
      </c>
      <c r="C20" s="6">
        <f>C6*B20</f>
        <v>241368</v>
      </c>
      <c r="D20" s="1">
        <v>2</v>
      </c>
      <c r="E20" s="6">
        <f>E6*D20</f>
        <v>331500</v>
      </c>
      <c r="F20" s="1">
        <v>2</v>
      </c>
      <c r="G20" s="6">
        <f>G6*F20</f>
        <v>364588</v>
      </c>
      <c r="I20" s="5">
        <v>14</v>
      </c>
      <c r="J20" s="1">
        <v>2.4</v>
      </c>
      <c r="K20" s="6">
        <f>K6*J20</f>
        <v>397800</v>
      </c>
      <c r="L20" s="1">
        <v>2.4</v>
      </c>
      <c r="M20" s="6">
        <f>M6*L20</f>
        <v>437505.6</v>
      </c>
    </row>
    <row r="21" spans="1:13" ht="15.75" x14ac:dyDescent="0.25">
      <c r="A21" s="5">
        <v>15</v>
      </c>
      <c r="B21" s="1">
        <v>2.0499999999999998</v>
      </c>
      <c r="C21" s="6">
        <f>C6*B21</f>
        <v>247402.19999999998</v>
      </c>
      <c r="D21" s="1">
        <v>2.0499999999999998</v>
      </c>
      <c r="E21" s="6">
        <f>E6*D21</f>
        <v>339787.49999999994</v>
      </c>
      <c r="F21" s="1">
        <v>2.0499999999999998</v>
      </c>
      <c r="G21" s="6">
        <f>G6*F21</f>
        <v>373702.69999999995</v>
      </c>
      <c r="I21" s="5">
        <v>15</v>
      </c>
      <c r="J21" s="1">
        <v>2.4500000000000002</v>
      </c>
      <c r="K21" s="6">
        <f>K6*J21</f>
        <v>406087.50000000006</v>
      </c>
      <c r="L21" s="1">
        <v>2.4500000000000002</v>
      </c>
      <c r="M21" s="6">
        <f>M6*L21</f>
        <v>446620.30000000005</v>
      </c>
    </row>
    <row r="22" spans="1:13" ht="15.75" x14ac:dyDescent="0.25">
      <c r="A22" s="23"/>
      <c r="B22" s="23"/>
      <c r="C22" s="23"/>
      <c r="D22" s="23"/>
      <c r="E22" s="23"/>
      <c r="F22" s="19"/>
      <c r="G22" s="13"/>
    </row>
    <row r="23" spans="1:13" ht="15.75" x14ac:dyDescent="0.25">
      <c r="A23" s="24"/>
      <c r="B23" s="14"/>
      <c r="C23" s="14"/>
      <c r="D23" s="14"/>
      <c r="E23" s="14"/>
      <c r="F23" s="14"/>
      <c r="G23" s="14"/>
    </row>
    <row r="24" spans="1:13" ht="15.75" customHeight="1" x14ac:dyDescent="0.25">
      <c r="A24" s="36"/>
      <c r="B24" s="37"/>
      <c r="C24" s="37"/>
      <c r="D24" s="37"/>
      <c r="E24" s="37"/>
      <c r="F24" s="37"/>
      <c r="G24" s="37"/>
    </row>
    <row r="25" spans="1:13" ht="15.75" x14ac:dyDescent="0.25">
      <c r="A25" s="36"/>
      <c r="B25" s="38"/>
      <c r="C25" s="39"/>
      <c r="D25" s="38"/>
      <c r="E25" s="39"/>
      <c r="F25" s="40"/>
      <c r="G25" s="39"/>
    </row>
    <row r="26" spans="1:13" ht="15.75" x14ac:dyDescent="0.25">
      <c r="A26" s="26"/>
      <c r="B26" s="27"/>
      <c r="C26" s="28"/>
      <c r="D26" s="27"/>
      <c r="E26" s="28"/>
      <c r="F26" s="41"/>
      <c r="G26" s="28"/>
    </row>
    <row r="27" spans="1:13" ht="15.75" x14ac:dyDescent="0.25">
      <c r="A27" s="26"/>
      <c r="B27" s="27"/>
      <c r="C27" s="28"/>
      <c r="D27" s="27"/>
      <c r="E27" s="28"/>
      <c r="F27" s="41"/>
      <c r="G27" s="28"/>
    </row>
    <row r="28" spans="1:13" ht="15.75" x14ac:dyDescent="0.25">
      <c r="A28" s="26"/>
      <c r="B28" s="27"/>
      <c r="C28" s="28"/>
      <c r="D28" s="27"/>
      <c r="E28" s="28"/>
      <c r="F28" s="41"/>
      <c r="G28" s="28"/>
    </row>
    <row r="29" spans="1:13" ht="15.75" x14ac:dyDescent="0.25">
      <c r="A29" s="26"/>
      <c r="B29" s="27"/>
      <c r="C29" s="28"/>
      <c r="D29" s="27"/>
      <c r="E29" s="28"/>
      <c r="F29" s="41"/>
      <c r="G29" s="28"/>
    </row>
    <row r="30" spans="1:13" ht="15.75" x14ac:dyDescent="0.25">
      <c r="A30" s="26"/>
      <c r="B30" s="27"/>
      <c r="C30" s="28"/>
      <c r="D30" s="27"/>
      <c r="E30" s="28"/>
      <c r="F30" s="41"/>
      <c r="G30" s="28"/>
    </row>
    <row r="31" spans="1:13" ht="15.75" x14ac:dyDescent="0.25">
      <c r="A31" s="26"/>
      <c r="B31" s="27"/>
      <c r="C31" s="28"/>
      <c r="D31" s="27"/>
      <c r="E31" s="28"/>
      <c r="F31" s="41"/>
      <c r="G31" s="28"/>
    </row>
    <row r="32" spans="1:13" ht="15.75" x14ac:dyDescent="0.25">
      <c r="A32" s="26"/>
      <c r="B32" s="27"/>
      <c r="C32" s="28"/>
      <c r="D32" s="27"/>
      <c r="E32" s="28"/>
      <c r="F32" s="41"/>
      <c r="G32" s="28"/>
    </row>
    <row r="33" spans="1:7" ht="15.75" x14ac:dyDescent="0.25">
      <c r="A33" s="26"/>
      <c r="B33" s="27"/>
      <c r="C33" s="28"/>
      <c r="D33" s="27"/>
      <c r="E33" s="28"/>
      <c r="F33" s="41"/>
      <c r="G33" s="28"/>
    </row>
    <row r="34" spans="1:7" ht="15.75" x14ac:dyDescent="0.25">
      <c r="A34" s="26"/>
      <c r="B34" s="27"/>
      <c r="C34" s="28"/>
      <c r="D34" s="27"/>
      <c r="E34" s="28"/>
      <c r="F34" s="41"/>
      <c r="G34" s="28"/>
    </row>
    <row r="35" spans="1:7" ht="15.75" x14ac:dyDescent="0.25">
      <c r="A35" s="26"/>
      <c r="B35" s="27"/>
      <c r="C35" s="28"/>
      <c r="D35" s="27"/>
      <c r="E35" s="28"/>
      <c r="F35" s="41"/>
      <c r="G35" s="28"/>
    </row>
    <row r="36" spans="1:7" ht="15.75" x14ac:dyDescent="0.25">
      <c r="A36" s="26"/>
      <c r="B36" s="27"/>
      <c r="C36" s="28"/>
      <c r="D36" s="27"/>
      <c r="E36" s="28"/>
      <c r="F36" s="41"/>
      <c r="G36" s="28"/>
    </row>
    <row r="37" spans="1:7" ht="15.75" x14ac:dyDescent="0.25">
      <c r="A37" s="26"/>
      <c r="B37" s="27"/>
      <c r="C37" s="28"/>
      <c r="D37" s="27"/>
      <c r="E37" s="28"/>
      <c r="F37" s="41"/>
      <c r="G37" s="28"/>
    </row>
    <row r="38" spans="1:7" ht="15.75" x14ac:dyDescent="0.25">
      <c r="A38" s="26"/>
      <c r="B38" s="27"/>
      <c r="C38" s="28"/>
      <c r="D38" s="27"/>
      <c r="E38" s="28"/>
      <c r="F38" s="41"/>
      <c r="G38" s="28"/>
    </row>
    <row r="39" spans="1:7" ht="15.75" x14ac:dyDescent="0.25">
      <c r="A39" s="26"/>
      <c r="B39" s="27"/>
      <c r="C39" s="28"/>
      <c r="D39" s="27"/>
      <c r="E39" s="28"/>
      <c r="F39" s="41"/>
      <c r="G39" s="28"/>
    </row>
    <row r="40" spans="1:7" ht="15.75" x14ac:dyDescent="0.25">
      <c r="A40" s="26"/>
      <c r="B40" s="27"/>
      <c r="C40" s="28"/>
      <c r="D40" s="27"/>
      <c r="E40" s="28"/>
      <c r="F40" s="42"/>
      <c r="G40" s="28"/>
    </row>
    <row r="41" spans="1:7" x14ac:dyDescent="0.25">
      <c r="A41" s="43"/>
      <c r="B41" s="43"/>
      <c r="C41" s="43"/>
      <c r="D41" s="43"/>
      <c r="E41" s="43"/>
      <c r="F41" s="43"/>
      <c r="G41" s="43"/>
    </row>
  </sheetData>
  <mergeCells count="12">
    <mergeCell ref="J5:K5"/>
    <mergeCell ref="L5:M5"/>
    <mergeCell ref="A1:M1"/>
    <mergeCell ref="A2:M2"/>
    <mergeCell ref="A3:M3"/>
    <mergeCell ref="A4:A6"/>
    <mergeCell ref="B4:G4"/>
    <mergeCell ref="B5:C5"/>
    <mergeCell ref="D5:E5"/>
    <mergeCell ref="F5:G5"/>
    <mergeCell ref="I4:I6"/>
    <mergeCell ref="J4:M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6" sqref="D16"/>
    </sheetView>
  </sheetViews>
  <sheetFormatPr defaultRowHeight="15" x14ac:dyDescent="0.25"/>
  <cols>
    <col min="1" max="1" width="26.85546875" bestFit="1" customWidth="1"/>
    <col min="2" max="2" width="12" customWidth="1"/>
    <col min="3" max="3" width="16.85546875" customWidth="1"/>
    <col min="4" max="4" width="16.140625" customWidth="1"/>
    <col min="5" max="5" width="15.85546875" customWidth="1"/>
    <col min="6" max="6" width="12.7109375" customWidth="1"/>
    <col min="7" max="7" width="15.28515625" customWidth="1"/>
    <col min="8" max="8" width="14" customWidth="1"/>
    <col min="9" max="9" width="16.7109375" customWidth="1"/>
  </cols>
  <sheetData>
    <row r="1" spans="1:9" ht="18.75" x14ac:dyDescent="0.3">
      <c r="A1" s="68" t="s">
        <v>7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69" t="s">
        <v>28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70" t="s">
        <v>36</v>
      </c>
      <c r="B3" s="71"/>
      <c r="C3" s="71"/>
      <c r="D3" s="71"/>
      <c r="E3" s="71"/>
      <c r="F3" s="71"/>
      <c r="G3" s="71"/>
      <c r="H3" s="71"/>
      <c r="I3" s="72"/>
    </row>
    <row r="4" spans="1:9" ht="34.5" customHeight="1" x14ac:dyDescent="0.25">
      <c r="A4" s="61" t="s">
        <v>7</v>
      </c>
      <c r="B4" s="62" t="s">
        <v>17</v>
      </c>
      <c r="C4" s="52" t="s">
        <v>34</v>
      </c>
      <c r="D4" s="64"/>
      <c r="E4" s="53"/>
      <c r="F4" s="66" t="s">
        <v>33</v>
      </c>
      <c r="G4" s="52" t="s">
        <v>35</v>
      </c>
      <c r="H4" s="64"/>
      <c r="I4" s="53"/>
    </row>
    <row r="5" spans="1:9" ht="46.5" customHeight="1" x14ac:dyDescent="0.25">
      <c r="A5" s="61"/>
      <c r="B5" s="62"/>
      <c r="C5" s="11" t="s">
        <v>9</v>
      </c>
      <c r="D5" s="11" t="s">
        <v>10</v>
      </c>
      <c r="E5" s="11" t="s">
        <v>11</v>
      </c>
      <c r="F5" s="67"/>
      <c r="G5" s="20" t="s">
        <v>9</v>
      </c>
      <c r="H5" s="20" t="s">
        <v>10</v>
      </c>
      <c r="I5" s="20" t="s">
        <v>11</v>
      </c>
    </row>
    <row r="6" spans="1:9" ht="15.75" x14ac:dyDescent="0.25">
      <c r="A6" s="8" t="s">
        <v>12</v>
      </c>
      <c r="B6" s="10">
        <v>0.4</v>
      </c>
      <c r="C6" s="9">
        <f>120684*B6</f>
        <v>48273.600000000006</v>
      </c>
      <c r="D6" s="9">
        <f>165750*B6</f>
        <v>66300</v>
      </c>
      <c r="E6" s="9">
        <f>182294*B6</f>
        <v>72917.600000000006</v>
      </c>
      <c r="F6" s="10">
        <v>0.8</v>
      </c>
      <c r="G6" s="9">
        <f>120684*F6</f>
        <v>96547.200000000012</v>
      </c>
      <c r="H6" s="9">
        <f>165750*F6</f>
        <v>132600</v>
      </c>
      <c r="I6" s="9">
        <f>182294*F6</f>
        <v>145835.20000000001</v>
      </c>
    </row>
    <row r="7" spans="1:9" ht="15.75" x14ac:dyDescent="0.25">
      <c r="A7" s="8" t="s">
        <v>15</v>
      </c>
      <c r="B7" s="10">
        <v>0.2</v>
      </c>
      <c r="C7" s="9">
        <f>120684*B7</f>
        <v>24136.800000000003</v>
      </c>
      <c r="D7" s="9">
        <f>165750*B7</f>
        <v>33150</v>
      </c>
      <c r="E7" s="9">
        <f>182294*B7</f>
        <v>36458.800000000003</v>
      </c>
      <c r="F7" s="10">
        <v>0.4</v>
      </c>
      <c r="G7" s="9">
        <f>120684*F7</f>
        <v>48273.600000000006</v>
      </c>
      <c r="H7" s="9">
        <f>165750*F7</f>
        <v>66300</v>
      </c>
      <c r="I7" s="9">
        <f>182294*F7</f>
        <v>72917.600000000006</v>
      </c>
    </row>
    <row r="8" spans="1:9" ht="15.75" x14ac:dyDescent="0.25">
      <c r="A8" s="8" t="s">
        <v>13</v>
      </c>
      <c r="B8" s="10">
        <v>0.1</v>
      </c>
      <c r="C8" s="9">
        <f>120684*B8</f>
        <v>12068.400000000001</v>
      </c>
      <c r="D8" s="9">
        <f>165750*B8</f>
        <v>16575</v>
      </c>
      <c r="E8" s="9">
        <f>182294*B8</f>
        <v>18229.400000000001</v>
      </c>
      <c r="F8" s="10">
        <v>0.3</v>
      </c>
      <c r="G8" s="9">
        <f>120684*F8</f>
        <v>36205.199999999997</v>
      </c>
      <c r="H8" s="9">
        <f>165750*F8</f>
        <v>49725</v>
      </c>
      <c r="I8" s="9">
        <f>182294*F8</f>
        <v>54688.2</v>
      </c>
    </row>
    <row r="9" spans="1:9" ht="15.75" x14ac:dyDescent="0.25">
      <c r="A9" s="8" t="s">
        <v>14</v>
      </c>
      <c r="B9" s="10">
        <v>0.05</v>
      </c>
      <c r="C9" s="9">
        <f>120684*B9</f>
        <v>6034.2000000000007</v>
      </c>
      <c r="D9" s="9">
        <f>165750*B9</f>
        <v>8287.5</v>
      </c>
      <c r="E9" s="9">
        <f>182294*B9</f>
        <v>9114.7000000000007</v>
      </c>
      <c r="F9" s="10">
        <v>0.1</v>
      </c>
      <c r="G9" s="9">
        <f>120684*F9</f>
        <v>12068.400000000001</v>
      </c>
      <c r="H9" s="9">
        <f>165750*F9</f>
        <v>16575</v>
      </c>
      <c r="I9" s="9">
        <f>182294*F9</f>
        <v>18229.400000000001</v>
      </c>
    </row>
    <row r="10" spans="1:9" ht="15.75" x14ac:dyDescent="0.25">
      <c r="A10" s="8" t="s">
        <v>16</v>
      </c>
      <c r="B10" s="10">
        <v>0.05</v>
      </c>
      <c r="C10" s="9">
        <f>120684*B10</f>
        <v>6034.2000000000007</v>
      </c>
      <c r="D10" s="9">
        <f>165750*B10</f>
        <v>8287.5</v>
      </c>
      <c r="E10" s="9">
        <f>182294*B10</f>
        <v>9114.7000000000007</v>
      </c>
      <c r="F10" s="10">
        <v>0.1</v>
      </c>
      <c r="G10" s="9">
        <f>120684*F10</f>
        <v>12068.400000000001</v>
      </c>
      <c r="H10" s="9">
        <f>165750*F10</f>
        <v>16575</v>
      </c>
      <c r="I10" s="9">
        <f>182294*F10</f>
        <v>18229.400000000001</v>
      </c>
    </row>
  </sheetData>
  <mergeCells count="8">
    <mergeCell ref="F4:F5"/>
    <mergeCell ref="G4:I4"/>
    <mergeCell ref="A1:I1"/>
    <mergeCell ref="A2:I2"/>
    <mergeCell ref="A3:I3"/>
    <mergeCell ref="A4:A5"/>
    <mergeCell ref="B4:B5"/>
    <mergeCell ref="C4:E4"/>
  </mergeCells>
  <pageMargins left="0.11811023622047245" right="0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H32" sqref="H32"/>
    </sheetView>
  </sheetViews>
  <sheetFormatPr defaultRowHeight="15" x14ac:dyDescent="0.25"/>
  <cols>
    <col min="1" max="1" width="8.5703125" customWidth="1"/>
    <col min="3" max="3" width="13.140625" customWidth="1"/>
    <col min="4" max="5" width="12.5703125" customWidth="1"/>
    <col min="7" max="7" width="11.85546875" customWidth="1"/>
    <col min="11" max="11" width="13" customWidth="1"/>
    <col min="13" max="13" width="14.42578125" customWidth="1"/>
    <col min="15" max="15" width="14.28515625" customWidth="1"/>
  </cols>
  <sheetData>
    <row r="1" spans="1:15" ht="18.75" x14ac:dyDescent="0.3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51" t="s">
        <v>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A3" s="29"/>
      <c r="B3" s="29"/>
      <c r="C3" s="29"/>
      <c r="D3" s="29"/>
      <c r="E3" s="73" t="s">
        <v>40</v>
      </c>
      <c r="F3" s="73"/>
      <c r="G3" s="29">
        <v>101500</v>
      </c>
      <c r="H3" s="29"/>
      <c r="I3" s="29"/>
      <c r="J3" s="29"/>
      <c r="K3" s="29"/>
      <c r="L3" s="29"/>
      <c r="M3" s="29"/>
    </row>
    <row r="4" spans="1:15" ht="15.75" customHeight="1" x14ac:dyDescent="0.25">
      <c r="A4" s="57" t="s">
        <v>37</v>
      </c>
      <c r="B4" s="74" t="s">
        <v>39</v>
      </c>
      <c r="C4" s="75"/>
      <c r="D4" s="75"/>
      <c r="E4" s="75"/>
      <c r="F4" s="75"/>
      <c r="G4" s="76"/>
      <c r="I4" s="57" t="s">
        <v>37</v>
      </c>
      <c r="J4" s="54" t="s">
        <v>25</v>
      </c>
      <c r="K4" s="55"/>
      <c r="L4" s="55"/>
      <c r="M4" s="55"/>
      <c r="N4" s="55"/>
      <c r="O4" s="56"/>
    </row>
    <row r="5" spans="1:15" ht="15.75" customHeight="1" x14ac:dyDescent="0.25">
      <c r="A5" s="58"/>
      <c r="B5" s="52" t="s">
        <v>21</v>
      </c>
      <c r="C5" s="53"/>
      <c r="D5" s="52" t="s">
        <v>22</v>
      </c>
      <c r="E5" s="53"/>
      <c r="F5" s="52" t="s">
        <v>23</v>
      </c>
      <c r="G5" s="53"/>
      <c r="I5" s="58"/>
      <c r="J5" s="52" t="s">
        <v>21</v>
      </c>
      <c r="K5" s="53"/>
      <c r="L5" s="52" t="s">
        <v>22</v>
      </c>
      <c r="M5" s="53"/>
      <c r="N5" s="52" t="s">
        <v>23</v>
      </c>
      <c r="O5" s="53"/>
    </row>
    <row r="6" spans="1:15" ht="15.75" x14ac:dyDescent="0.25">
      <c r="A6" s="59"/>
      <c r="B6" s="25" t="s">
        <v>4</v>
      </c>
      <c r="C6" s="25" t="s">
        <v>5</v>
      </c>
      <c r="D6" s="25" t="s">
        <v>4</v>
      </c>
      <c r="E6" s="25" t="s">
        <v>5</v>
      </c>
      <c r="F6" s="25" t="s">
        <v>4</v>
      </c>
      <c r="G6" s="25" t="s">
        <v>5</v>
      </c>
      <c r="I6" s="59"/>
      <c r="J6" s="25" t="s">
        <v>4</v>
      </c>
      <c r="K6" s="12">
        <v>121090</v>
      </c>
      <c r="L6" s="25" t="s">
        <v>4</v>
      </c>
      <c r="M6" s="12">
        <v>171434</v>
      </c>
      <c r="N6" s="25" t="s">
        <v>4</v>
      </c>
      <c r="O6" s="12">
        <v>189196</v>
      </c>
    </row>
    <row r="7" spans="1:15" ht="15.75" customHeight="1" x14ac:dyDescent="0.25">
      <c r="A7" s="30" t="s">
        <v>41</v>
      </c>
      <c r="B7" s="1">
        <v>1.1930000000000001</v>
      </c>
      <c r="C7" s="6">
        <f>G3*B7</f>
        <v>121089.5</v>
      </c>
      <c r="D7" s="1">
        <v>1.6890000000000001</v>
      </c>
      <c r="E7" s="6">
        <f>G3*D7</f>
        <v>171433.5</v>
      </c>
      <c r="F7" s="1">
        <v>1.8640000000000001</v>
      </c>
      <c r="G7" s="6">
        <f>G3*F7</f>
        <v>189196</v>
      </c>
      <c r="I7" s="5">
        <v>1</v>
      </c>
      <c r="J7" s="1">
        <v>0</v>
      </c>
      <c r="K7" s="6">
        <v>0</v>
      </c>
      <c r="L7" s="1">
        <v>0</v>
      </c>
      <c r="M7" s="6">
        <v>0</v>
      </c>
      <c r="N7" s="1">
        <v>0</v>
      </c>
      <c r="O7" s="6">
        <v>0</v>
      </c>
    </row>
    <row r="8" spans="1:15" ht="15.75" customHeight="1" x14ac:dyDescent="0.25">
      <c r="A8" s="5">
        <v>2</v>
      </c>
      <c r="B8" s="1">
        <v>1.2</v>
      </c>
      <c r="C8" s="6">
        <f>C7*B8</f>
        <v>145307.4</v>
      </c>
      <c r="D8" s="1">
        <v>1.2</v>
      </c>
      <c r="E8" s="6">
        <f>E7*D8</f>
        <v>205720.19999999998</v>
      </c>
      <c r="F8" s="1">
        <v>1.2</v>
      </c>
      <c r="G8" s="6">
        <f>G7*F8</f>
        <v>227035.19999999998</v>
      </c>
      <c r="I8" s="5">
        <v>2</v>
      </c>
      <c r="J8" s="1">
        <v>0</v>
      </c>
      <c r="K8" s="6">
        <f>K7*J8</f>
        <v>0</v>
      </c>
      <c r="L8" s="1">
        <v>0</v>
      </c>
      <c r="M8" s="6">
        <f>M7*L8</f>
        <v>0</v>
      </c>
      <c r="N8" s="1">
        <v>0</v>
      </c>
      <c r="O8" s="6">
        <f>O7*N8</f>
        <v>0</v>
      </c>
    </row>
    <row r="9" spans="1:15" ht="15.75" x14ac:dyDescent="0.25">
      <c r="A9" s="5">
        <v>3</v>
      </c>
      <c r="B9" s="1">
        <v>1.3</v>
      </c>
      <c r="C9" s="6">
        <f>C7*B9</f>
        <v>157416.35</v>
      </c>
      <c r="D9" s="1">
        <v>1.3</v>
      </c>
      <c r="E9" s="6">
        <f>E7*D9</f>
        <v>222863.55000000002</v>
      </c>
      <c r="F9" s="1">
        <v>1.3</v>
      </c>
      <c r="G9" s="6">
        <f>G7*F9</f>
        <v>245954.80000000002</v>
      </c>
      <c r="I9" s="5">
        <v>3</v>
      </c>
      <c r="J9" s="1">
        <v>0</v>
      </c>
      <c r="K9" s="6">
        <f>K7*J9</f>
        <v>0</v>
      </c>
      <c r="L9" s="1">
        <v>0</v>
      </c>
      <c r="M9" s="6">
        <f>M7*L9</f>
        <v>0</v>
      </c>
      <c r="N9" s="1">
        <v>0</v>
      </c>
      <c r="O9" s="6">
        <f>O7*N9</f>
        <v>0</v>
      </c>
    </row>
    <row r="10" spans="1:15" ht="15.75" x14ac:dyDescent="0.25">
      <c r="A10" s="5">
        <v>4</v>
      </c>
      <c r="B10" s="1">
        <v>1.35</v>
      </c>
      <c r="C10" s="6">
        <f>C7*B10</f>
        <v>163470.82500000001</v>
      </c>
      <c r="D10" s="1">
        <v>1.35</v>
      </c>
      <c r="E10" s="6">
        <f>E7*D10</f>
        <v>231435.22500000001</v>
      </c>
      <c r="F10" s="1">
        <v>1.35</v>
      </c>
      <c r="G10" s="6">
        <f>G7*F10</f>
        <v>255414.6</v>
      </c>
      <c r="I10" s="5">
        <v>4</v>
      </c>
      <c r="J10" s="1">
        <v>1.5</v>
      </c>
      <c r="K10" s="6">
        <f>K6*J10</f>
        <v>181635</v>
      </c>
      <c r="L10" s="1">
        <v>1.5</v>
      </c>
      <c r="M10" s="6">
        <f>M6*L10</f>
        <v>257151</v>
      </c>
      <c r="N10" s="1">
        <v>1.5</v>
      </c>
      <c r="O10" s="6">
        <f>O6*N10</f>
        <v>283794</v>
      </c>
    </row>
    <row r="11" spans="1:15" ht="15.75" x14ac:dyDescent="0.25">
      <c r="A11" s="5">
        <v>5</v>
      </c>
      <c r="B11" s="1">
        <v>1.4</v>
      </c>
      <c r="C11" s="6">
        <f>C7*B11</f>
        <v>169525.3</v>
      </c>
      <c r="D11" s="1">
        <v>1.4</v>
      </c>
      <c r="E11" s="6">
        <f>E7*D11</f>
        <v>240006.9</v>
      </c>
      <c r="F11" s="1">
        <v>1.4</v>
      </c>
      <c r="G11" s="6">
        <f>G7*F11</f>
        <v>264874.39999999997</v>
      </c>
      <c r="I11" s="5">
        <v>5</v>
      </c>
      <c r="J11" s="1">
        <v>1.55</v>
      </c>
      <c r="K11" s="6">
        <f>K6*J11</f>
        <v>187689.5</v>
      </c>
      <c r="L11" s="1">
        <v>1.55</v>
      </c>
      <c r="M11" s="6">
        <f>M6*L11</f>
        <v>265722.7</v>
      </c>
      <c r="N11" s="1">
        <v>1.55</v>
      </c>
      <c r="O11" s="6">
        <f>O6*N11</f>
        <v>293253.8</v>
      </c>
    </row>
    <row r="12" spans="1:15" ht="15.75" x14ac:dyDescent="0.25">
      <c r="A12" s="5">
        <v>6</v>
      </c>
      <c r="B12" s="1">
        <v>1.45</v>
      </c>
      <c r="C12" s="6">
        <f>C7*B12</f>
        <v>175579.77499999999</v>
      </c>
      <c r="D12" s="1">
        <v>1.45</v>
      </c>
      <c r="E12" s="6">
        <f>E7*D12</f>
        <v>248578.57499999998</v>
      </c>
      <c r="F12" s="1">
        <v>1.45</v>
      </c>
      <c r="G12" s="6">
        <f>G7*F12</f>
        <v>274334.2</v>
      </c>
      <c r="I12" s="5">
        <v>6</v>
      </c>
      <c r="J12" s="1">
        <v>1.6</v>
      </c>
      <c r="K12" s="6">
        <f>K6*J12</f>
        <v>193744</v>
      </c>
      <c r="L12" s="1">
        <v>1.6</v>
      </c>
      <c r="M12" s="6">
        <f>M6*L12</f>
        <v>274294.40000000002</v>
      </c>
      <c r="N12" s="1">
        <v>1.6</v>
      </c>
      <c r="O12" s="6">
        <f>O6*N12</f>
        <v>302713.60000000003</v>
      </c>
    </row>
    <row r="13" spans="1:15" ht="15.75" x14ac:dyDescent="0.25">
      <c r="A13" s="5">
        <v>7</v>
      </c>
      <c r="B13" s="1">
        <v>1.5</v>
      </c>
      <c r="C13" s="6">
        <f>C7*B13</f>
        <v>181634.25</v>
      </c>
      <c r="D13" s="1">
        <v>1.5</v>
      </c>
      <c r="E13" s="6">
        <f>E7*D13</f>
        <v>257150.25</v>
      </c>
      <c r="F13" s="1">
        <v>1.5</v>
      </c>
      <c r="G13" s="6">
        <f>G7*F13</f>
        <v>283794</v>
      </c>
      <c r="I13" s="5">
        <v>7</v>
      </c>
      <c r="J13" s="1">
        <v>1.65</v>
      </c>
      <c r="K13" s="6">
        <f>K6*J13</f>
        <v>199798.5</v>
      </c>
      <c r="L13" s="1">
        <v>1.65</v>
      </c>
      <c r="M13" s="6">
        <f>M6*L13</f>
        <v>282866.09999999998</v>
      </c>
      <c r="N13" s="1">
        <v>1.65</v>
      </c>
      <c r="O13" s="6">
        <f>O6*N13</f>
        <v>312173.39999999997</v>
      </c>
    </row>
    <row r="14" spans="1:15" ht="15.75" x14ac:dyDescent="0.25">
      <c r="A14" s="5">
        <v>8</v>
      </c>
      <c r="B14" s="1">
        <v>1.55</v>
      </c>
      <c r="C14" s="6">
        <f>C7*B14</f>
        <v>187688.72500000001</v>
      </c>
      <c r="D14" s="1">
        <v>1.55</v>
      </c>
      <c r="E14" s="6">
        <f>E7*D14</f>
        <v>265721.92499999999</v>
      </c>
      <c r="F14" s="1">
        <v>1.55</v>
      </c>
      <c r="G14" s="6">
        <f>G7*F14</f>
        <v>293253.8</v>
      </c>
      <c r="I14" s="5">
        <v>8</v>
      </c>
      <c r="J14" s="1">
        <v>1.7</v>
      </c>
      <c r="K14" s="6">
        <f>K6*J14</f>
        <v>205853</v>
      </c>
      <c r="L14" s="1">
        <v>1.7</v>
      </c>
      <c r="M14" s="6">
        <f>M6*L14</f>
        <v>291437.8</v>
      </c>
      <c r="N14" s="1">
        <v>1.7</v>
      </c>
      <c r="O14" s="6">
        <f>O6*N14</f>
        <v>321633.2</v>
      </c>
    </row>
    <row r="15" spans="1:15" ht="15.75" x14ac:dyDescent="0.25">
      <c r="A15" s="5">
        <v>9</v>
      </c>
      <c r="B15" s="1">
        <v>1.6</v>
      </c>
      <c r="C15" s="6">
        <f>C7*B15</f>
        <v>193743.2</v>
      </c>
      <c r="D15" s="1">
        <v>1.6</v>
      </c>
      <c r="E15" s="6">
        <f>E7*D15</f>
        <v>274293.60000000003</v>
      </c>
      <c r="F15" s="1">
        <v>1.6</v>
      </c>
      <c r="G15" s="6">
        <f>G7*F15</f>
        <v>302713.60000000003</v>
      </c>
      <c r="I15" s="5">
        <v>9</v>
      </c>
      <c r="J15" s="1">
        <v>1.75</v>
      </c>
      <c r="K15" s="6">
        <f>K6*J15</f>
        <v>211907.5</v>
      </c>
      <c r="L15" s="1">
        <v>1.75</v>
      </c>
      <c r="M15" s="6">
        <f>M6*L15</f>
        <v>300009.5</v>
      </c>
      <c r="N15" s="1">
        <v>1.75</v>
      </c>
      <c r="O15" s="6">
        <f>O6*N15</f>
        <v>331093</v>
      </c>
    </row>
    <row r="16" spans="1:15" ht="15.75" x14ac:dyDescent="0.25">
      <c r="A16" s="5">
        <v>10</v>
      </c>
      <c r="B16" s="1">
        <v>1.65</v>
      </c>
      <c r="C16" s="6">
        <f>C7*B16</f>
        <v>199797.67499999999</v>
      </c>
      <c r="D16" s="1">
        <v>1.65</v>
      </c>
      <c r="E16" s="6">
        <f>E7*D16</f>
        <v>282865.27499999997</v>
      </c>
      <c r="F16" s="1">
        <v>1.65</v>
      </c>
      <c r="G16" s="6">
        <f>G7*F16</f>
        <v>312173.39999999997</v>
      </c>
      <c r="I16" s="5">
        <v>10</v>
      </c>
      <c r="J16" s="1">
        <v>1.8</v>
      </c>
      <c r="K16" s="6">
        <f>K6*J16</f>
        <v>217962</v>
      </c>
      <c r="L16" s="1">
        <v>1.8</v>
      </c>
      <c r="M16" s="6">
        <f>M6*L16</f>
        <v>308581.2</v>
      </c>
      <c r="N16" s="1">
        <v>1.8</v>
      </c>
      <c r="O16" s="6">
        <f>O6*N16</f>
        <v>340552.8</v>
      </c>
    </row>
    <row r="17" spans="1:15" ht="15.75" x14ac:dyDescent="0.25">
      <c r="A17" s="5">
        <v>11</v>
      </c>
      <c r="B17" s="1">
        <v>1.7</v>
      </c>
      <c r="C17" s="6">
        <f>C7*B17</f>
        <v>205852.15</v>
      </c>
      <c r="D17" s="1">
        <v>1.7</v>
      </c>
      <c r="E17" s="6">
        <f>E7*D17</f>
        <v>291436.95</v>
      </c>
      <c r="F17" s="1">
        <v>1.7</v>
      </c>
      <c r="G17" s="6">
        <f>G7*F17</f>
        <v>321633.2</v>
      </c>
      <c r="I17" s="5">
        <v>11</v>
      </c>
      <c r="J17" s="1">
        <v>1.85</v>
      </c>
      <c r="K17" s="6">
        <f>K6*J17</f>
        <v>224016.5</v>
      </c>
      <c r="L17" s="1">
        <v>1.85</v>
      </c>
      <c r="M17" s="6">
        <f>M6*L17</f>
        <v>317152.90000000002</v>
      </c>
      <c r="N17" s="1">
        <v>1.85</v>
      </c>
      <c r="O17" s="6">
        <f>O6*N17</f>
        <v>350012.60000000003</v>
      </c>
    </row>
    <row r="18" spans="1:15" ht="15.75" x14ac:dyDescent="0.25">
      <c r="A18" s="5">
        <v>12</v>
      </c>
      <c r="B18" s="1">
        <v>1.75</v>
      </c>
      <c r="C18" s="6">
        <f>C7*B18</f>
        <v>211906.625</v>
      </c>
      <c r="D18" s="1">
        <v>1.75</v>
      </c>
      <c r="E18" s="6">
        <f>E7*D18</f>
        <v>300008.625</v>
      </c>
      <c r="F18" s="1">
        <v>1.75</v>
      </c>
      <c r="G18" s="6">
        <f>G7*F18</f>
        <v>331093</v>
      </c>
      <c r="I18" s="5">
        <v>12</v>
      </c>
      <c r="J18" s="1">
        <v>1.9</v>
      </c>
      <c r="K18" s="6">
        <f>K6*J18</f>
        <v>230071</v>
      </c>
      <c r="L18" s="1">
        <v>1.9</v>
      </c>
      <c r="M18" s="6">
        <f>M6*L18</f>
        <v>325724.59999999998</v>
      </c>
      <c r="N18" s="1">
        <v>1.9</v>
      </c>
      <c r="O18" s="6">
        <f>O6*N18</f>
        <v>359472.39999999997</v>
      </c>
    </row>
    <row r="19" spans="1:15" ht="15.75" x14ac:dyDescent="0.25">
      <c r="A19" s="5">
        <v>13</v>
      </c>
      <c r="B19" s="1">
        <v>1.8</v>
      </c>
      <c r="C19" s="6">
        <f>C7*B19</f>
        <v>217961.1</v>
      </c>
      <c r="D19" s="1">
        <v>1.8</v>
      </c>
      <c r="E19" s="6">
        <f>E7*D19</f>
        <v>308580.3</v>
      </c>
      <c r="F19" s="1">
        <v>1.8</v>
      </c>
      <c r="G19" s="6">
        <f>G7*F19</f>
        <v>340552.8</v>
      </c>
      <c r="I19" s="5">
        <v>13</v>
      </c>
      <c r="J19" s="1">
        <v>1.95</v>
      </c>
      <c r="K19" s="6">
        <f>K6*J19</f>
        <v>236125.5</v>
      </c>
      <c r="L19" s="1">
        <v>1.95</v>
      </c>
      <c r="M19" s="6">
        <f>M6*L19</f>
        <v>334296.3</v>
      </c>
      <c r="N19" s="1">
        <v>1.95</v>
      </c>
      <c r="O19" s="6">
        <f>O6*N19</f>
        <v>368932.2</v>
      </c>
    </row>
    <row r="20" spans="1:15" ht="15.75" x14ac:dyDescent="0.25">
      <c r="A20" s="5">
        <v>14</v>
      </c>
      <c r="B20" s="1">
        <v>1.85</v>
      </c>
      <c r="C20" s="6">
        <f>C7*B20</f>
        <v>224015.57500000001</v>
      </c>
      <c r="D20" s="1">
        <v>1.85</v>
      </c>
      <c r="E20" s="6">
        <f>E7*D20</f>
        <v>317151.97500000003</v>
      </c>
      <c r="F20" s="1">
        <v>1.85</v>
      </c>
      <c r="G20" s="6">
        <f>G7*F20</f>
        <v>350012.60000000003</v>
      </c>
      <c r="I20" s="5">
        <v>14</v>
      </c>
      <c r="J20" s="1">
        <v>2</v>
      </c>
      <c r="K20" s="6">
        <f>K6*J20</f>
        <v>242180</v>
      </c>
      <c r="L20" s="1">
        <v>2</v>
      </c>
      <c r="M20" s="6">
        <f>M6*L20</f>
        <v>342868</v>
      </c>
      <c r="N20" s="1">
        <v>2</v>
      </c>
      <c r="O20" s="6">
        <f>O6*N20</f>
        <v>378392</v>
      </c>
    </row>
    <row r="21" spans="1:15" ht="15.75" x14ac:dyDescent="0.25">
      <c r="A21" s="5">
        <v>15</v>
      </c>
      <c r="B21" s="1">
        <v>1.9</v>
      </c>
      <c r="C21" s="6">
        <f>C7*B21</f>
        <v>230070.05</v>
      </c>
      <c r="D21" s="1">
        <v>1.9</v>
      </c>
      <c r="E21" s="6">
        <f>E7*D21</f>
        <v>325723.64999999997</v>
      </c>
      <c r="F21" s="1">
        <v>1.9</v>
      </c>
      <c r="G21" s="6">
        <f>G7*F21</f>
        <v>359472.39999999997</v>
      </c>
      <c r="I21" s="5">
        <v>15</v>
      </c>
      <c r="J21" s="1">
        <v>2.0499999999999998</v>
      </c>
      <c r="K21" s="6">
        <f>K6*J21</f>
        <v>248234.49999999997</v>
      </c>
      <c r="L21" s="1">
        <v>2.0499999999999998</v>
      </c>
      <c r="M21" s="6">
        <f>M6*L21</f>
        <v>351439.69999999995</v>
      </c>
      <c r="N21" s="1">
        <v>2.0499999999999998</v>
      </c>
      <c r="O21" s="6">
        <f>O6*N21</f>
        <v>387851.8</v>
      </c>
    </row>
    <row r="22" spans="1:15" ht="15.75" x14ac:dyDescent="0.25">
      <c r="A22" s="26"/>
      <c r="B22" s="27"/>
      <c r="C22" s="28"/>
      <c r="D22" s="27"/>
      <c r="E22" s="28"/>
      <c r="F22" s="27"/>
      <c r="G22" s="28"/>
    </row>
    <row r="23" spans="1:15" ht="15.75" hidden="1" x14ac:dyDescent="0.25">
      <c r="A23" s="26"/>
      <c r="B23" s="27"/>
      <c r="C23" s="28"/>
      <c r="D23" s="27"/>
      <c r="E23" s="28"/>
      <c r="F23" s="27"/>
      <c r="G23" s="28"/>
    </row>
    <row r="24" spans="1:15" ht="15.75" hidden="1" x14ac:dyDescent="0.25">
      <c r="A24" s="26"/>
      <c r="B24" s="27"/>
      <c r="C24" s="28"/>
      <c r="D24" s="27"/>
      <c r="E24" s="28"/>
      <c r="F24" s="27"/>
      <c r="G24" s="28"/>
    </row>
    <row r="25" spans="1:15" ht="15.75" hidden="1" x14ac:dyDescent="0.25">
      <c r="A25" s="24"/>
      <c r="B25" s="22"/>
      <c r="C25" s="15"/>
      <c r="D25" s="22"/>
      <c r="E25" s="15"/>
      <c r="F25" s="17"/>
      <c r="G25" s="15"/>
    </row>
    <row r="26" spans="1:15" ht="15.75" x14ac:dyDescent="0.25">
      <c r="A26" s="57" t="s">
        <v>37</v>
      </c>
      <c r="B26" s="54" t="s">
        <v>31</v>
      </c>
      <c r="C26" s="55"/>
      <c r="D26" s="55"/>
      <c r="E26" s="56"/>
      <c r="F26" s="17"/>
      <c r="G26" s="16"/>
    </row>
    <row r="27" spans="1:15" ht="15.75" x14ac:dyDescent="0.25">
      <c r="A27" s="58"/>
      <c r="B27" s="52" t="s">
        <v>22</v>
      </c>
      <c r="C27" s="53"/>
      <c r="D27" s="52" t="s">
        <v>23</v>
      </c>
      <c r="E27" s="53"/>
      <c r="F27" s="17"/>
      <c r="G27" s="16"/>
    </row>
    <row r="28" spans="1:15" ht="15.75" x14ac:dyDescent="0.25">
      <c r="A28" s="59"/>
      <c r="B28" s="25" t="s">
        <v>4</v>
      </c>
      <c r="C28" s="12">
        <v>171434</v>
      </c>
      <c r="D28" s="25" t="s">
        <v>4</v>
      </c>
      <c r="E28" s="12">
        <v>189196</v>
      </c>
      <c r="F28" s="17"/>
      <c r="G28" s="16"/>
    </row>
    <row r="29" spans="1:15" ht="15.75" x14ac:dyDescent="0.25">
      <c r="A29" s="5">
        <v>1</v>
      </c>
      <c r="B29" s="1">
        <v>0</v>
      </c>
      <c r="C29" s="6">
        <v>0</v>
      </c>
      <c r="D29" s="1">
        <v>0</v>
      </c>
      <c r="E29" s="6">
        <v>0</v>
      </c>
      <c r="F29" s="17"/>
      <c r="G29" s="16"/>
    </row>
    <row r="30" spans="1:15" ht="15.75" x14ac:dyDescent="0.25">
      <c r="A30" s="5">
        <v>2</v>
      </c>
      <c r="B30" s="1">
        <v>0</v>
      </c>
      <c r="C30" s="6">
        <f>C29*B30</f>
        <v>0</v>
      </c>
      <c r="D30" s="1">
        <v>0</v>
      </c>
      <c r="E30" s="6">
        <f>E29*D30</f>
        <v>0</v>
      </c>
      <c r="F30" s="17"/>
      <c r="G30" s="16"/>
    </row>
    <row r="31" spans="1:15" ht="15.75" x14ac:dyDescent="0.25">
      <c r="A31" s="5">
        <v>3</v>
      </c>
      <c r="B31" s="1">
        <v>0</v>
      </c>
      <c r="C31" s="6">
        <f>C29*B31</f>
        <v>0</v>
      </c>
      <c r="D31" s="1">
        <v>0</v>
      </c>
      <c r="E31" s="6">
        <f>E29*D31</f>
        <v>0</v>
      </c>
      <c r="F31" s="17"/>
      <c r="G31" s="16"/>
    </row>
    <row r="32" spans="1:15" ht="15.75" x14ac:dyDescent="0.25">
      <c r="A32" s="5">
        <v>4</v>
      </c>
      <c r="B32" s="1">
        <v>0</v>
      </c>
      <c r="C32" s="6">
        <f>C28*B32</f>
        <v>0</v>
      </c>
      <c r="D32" s="1">
        <v>0</v>
      </c>
      <c r="E32" s="6">
        <f>E28*D32</f>
        <v>0</v>
      </c>
      <c r="F32" s="17"/>
      <c r="G32" s="16"/>
    </row>
    <row r="33" spans="1:9" ht="15.75" x14ac:dyDescent="0.25">
      <c r="A33" s="5">
        <v>5</v>
      </c>
      <c r="B33" s="1">
        <v>0</v>
      </c>
      <c r="C33" s="6">
        <f>C28*B33</f>
        <v>0</v>
      </c>
      <c r="D33" s="1">
        <v>0</v>
      </c>
      <c r="E33" s="6">
        <f>E28*D33</f>
        <v>0</v>
      </c>
      <c r="F33" s="17"/>
      <c r="G33" s="16"/>
    </row>
    <row r="34" spans="1:9" ht="15.75" x14ac:dyDescent="0.25">
      <c r="A34" s="5">
        <v>6</v>
      </c>
      <c r="B34" s="1">
        <v>2</v>
      </c>
      <c r="C34" s="6">
        <f>C28*B34</f>
        <v>342868</v>
      </c>
      <c r="D34" s="1">
        <v>2</v>
      </c>
      <c r="E34" s="6">
        <f>E28*D34</f>
        <v>378392</v>
      </c>
      <c r="F34" s="17"/>
      <c r="G34" s="16"/>
    </row>
    <row r="35" spans="1:9" ht="15.75" x14ac:dyDescent="0.25">
      <c r="A35" s="5">
        <v>7</v>
      </c>
      <c r="B35" s="1">
        <v>2.0499999999999998</v>
      </c>
      <c r="C35" s="6">
        <f>C28*B35</f>
        <v>351439.69999999995</v>
      </c>
      <c r="D35" s="1">
        <v>2.0499999999999998</v>
      </c>
      <c r="E35" s="6">
        <f>E28*D35</f>
        <v>387851.8</v>
      </c>
      <c r="F35" s="17"/>
      <c r="G35" s="16"/>
      <c r="I35" s="44"/>
    </row>
    <row r="36" spans="1:9" ht="15.75" x14ac:dyDescent="0.25">
      <c r="A36" s="5">
        <v>8</v>
      </c>
      <c r="B36" s="1">
        <v>2.1</v>
      </c>
      <c r="C36" s="6">
        <f>C28*B36</f>
        <v>360011.4</v>
      </c>
      <c r="D36" s="1">
        <v>2.1</v>
      </c>
      <c r="E36" s="6">
        <f>E28*D36</f>
        <v>397311.60000000003</v>
      </c>
      <c r="F36" s="17"/>
      <c r="G36" s="16"/>
    </row>
    <row r="37" spans="1:9" ht="15.75" x14ac:dyDescent="0.25">
      <c r="A37" s="5">
        <v>9</v>
      </c>
      <c r="B37" s="1">
        <v>2.15</v>
      </c>
      <c r="C37" s="6">
        <f>C28*B37</f>
        <v>368583.1</v>
      </c>
      <c r="D37" s="1">
        <v>2.15</v>
      </c>
      <c r="E37" s="6">
        <f>E28*D37</f>
        <v>406771.39999999997</v>
      </c>
      <c r="F37" s="17"/>
      <c r="G37" s="16"/>
    </row>
    <row r="38" spans="1:9" ht="15.75" x14ac:dyDescent="0.25">
      <c r="A38" s="5">
        <v>10</v>
      </c>
      <c r="B38" s="1">
        <v>2.2000000000000002</v>
      </c>
      <c r="C38" s="6">
        <f>C28*B38</f>
        <v>377154.80000000005</v>
      </c>
      <c r="D38" s="1">
        <v>2.2000000000000002</v>
      </c>
      <c r="E38" s="6">
        <f>E28*D38</f>
        <v>416231.2</v>
      </c>
      <c r="F38" s="17"/>
      <c r="G38" s="16"/>
    </row>
    <row r="39" spans="1:9" ht="15.75" x14ac:dyDescent="0.25">
      <c r="A39" s="5">
        <v>11</v>
      </c>
      <c r="B39" s="1">
        <v>2.25</v>
      </c>
      <c r="C39" s="6">
        <f>C28*B39</f>
        <v>385726.5</v>
      </c>
      <c r="D39" s="1">
        <v>2.25</v>
      </c>
      <c r="E39" s="6">
        <f>E28*D39</f>
        <v>425691</v>
      </c>
      <c r="F39" s="17"/>
      <c r="G39" s="16"/>
    </row>
    <row r="40" spans="1:9" ht="15.75" x14ac:dyDescent="0.25">
      <c r="A40" s="5">
        <v>12</v>
      </c>
      <c r="B40" s="1">
        <v>2.2999999999999998</v>
      </c>
      <c r="C40" s="6">
        <f>C28*B40</f>
        <v>394298.19999999995</v>
      </c>
      <c r="D40" s="1">
        <v>2.2999999999999998</v>
      </c>
      <c r="E40" s="6">
        <f>E28*D40</f>
        <v>435150.8</v>
      </c>
      <c r="F40" s="18"/>
      <c r="G40" s="16"/>
    </row>
    <row r="41" spans="1:9" ht="15.75" x14ac:dyDescent="0.25">
      <c r="A41" s="5">
        <v>13</v>
      </c>
      <c r="B41" s="1">
        <v>2.35</v>
      </c>
      <c r="C41" s="6">
        <f>C28*B41</f>
        <v>402869.9</v>
      </c>
      <c r="D41" s="1">
        <v>2.35</v>
      </c>
      <c r="E41" s="6">
        <f>E28*D41</f>
        <v>444610.60000000003</v>
      </c>
    </row>
    <row r="42" spans="1:9" ht="15.75" x14ac:dyDescent="0.25">
      <c r="A42" s="5">
        <v>14</v>
      </c>
      <c r="B42" s="1">
        <v>2.4</v>
      </c>
      <c r="C42" s="6">
        <f>C28*B42</f>
        <v>411441.6</v>
      </c>
      <c r="D42" s="1">
        <v>2.4</v>
      </c>
      <c r="E42" s="6">
        <f>E28*D42</f>
        <v>454070.39999999997</v>
      </c>
    </row>
    <row r="43" spans="1:9" ht="15.75" x14ac:dyDescent="0.25">
      <c r="A43" s="5">
        <v>15</v>
      </c>
      <c r="B43" s="1">
        <v>2.4500000000000002</v>
      </c>
      <c r="C43" s="6">
        <f>C28*B43</f>
        <v>420013.30000000005</v>
      </c>
      <c r="D43" s="1">
        <v>2.4500000000000002</v>
      </c>
      <c r="E43" s="6">
        <f>E28*D43</f>
        <v>463530.2</v>
      </c>
    </row>
  </sheetData>
  <mergeCells count="17">
    <mergeCell ref="A26:A28"/>
    <mergeCell ref="B26:E26"/>
    <mergeCell ref="B27:C27"/>
    <mergeCell ref="D27:E27"/>
    <mergeCell ref="B4:G4"/>
    <mergeCell ref="A1:O1"/>
    <mergeCell ref="A4:A6"/>
    <mergeCell ref="J4:O4"/>
    <mergeCell ref="N5:O5"/>
    <mergeCell ref="J5:K5"/>
    <mergeCell ref="L5:M5"/>
    <mergeCell ref="I4:I6"/>
    <mergeCell ref="B5:C5"/>
    <mergeCell ref="D5:E5"/>
    <mergeCell ref="F5:G5"/>
    <mergeCell ref="A2:O2"/>
    <mergeCell ref="E3:F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defaultRowHeight="15" x14ac:dyDescent="0.25"/>
  <cols>
    <col min="1" max="1" width="27.42578125" customWidth="1"/>
    <col min="2" max="2" width="12" customWidth="1"/>
    <col min="3" max="3" width="12.42578125" customWidth="1"/>
    <col min="4" max="4" width="11.5703125" customWidth="1"/>
    <col min="5" max="5" width="14.5703125" customWidth="1"/>
    <col min="6" max="6" width="12" customWidth="1"/>
    <col min="7" max="7" width="12.7109375" customWidth="1"/>
    <col min="8" max="8" width="11.5703125" customWidth="1"/>
    <col min="9" max="9" width="11.28515625" customWidth="1"/>
  </cols>
  <sheetData>
    <row r="1" spans="1:9" ht="18.75" x14ac:dyDescent="0.3">
      <c r="A1" s="68" t="s">
        <v>7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69" t="s">
        <v>38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70" t="s">
        <v>36</v>
      </c>
      <c r="B3" s="71"/>
      <c r="C3" s="71"/>
      <c r="D3" s="71"/>
      <c r="E3" s="71"/>
      <c r="F3" s="71"/>
      <c r="G3" s="71"/>
      <c r="H3" s="71"/>
      <c r="I3" s="72"/>
    </row>
    <row r="4" spans="1:9" ht="51.75" customHeight="1" x14ac:dyDescent="0.25">
      <c r="A4" s="61" t="s">
        <v>7</v>
      </c>
      <c r="B4" s="62" t="s">
        <v>17</v>
      </c>
      <c r="C4" s="77" t="s">
        <v>43</v>
      </c>
      <c r="D4" s="64"/>
      <c r="E4" s="53"/>
      <c r="F4" s="66" t="s">
        <v>33</v>
      </c>
      <c r="G4" s="77" t="s">
        <v>43</v>
      </c>
      <c r="H4" s="64"/>
      <c r="I4" s="53"/>
    </row>
    <row r="5" spans="1:9" ht="47.25" x14ac:dyDescent="0.25">
      <c r="A5" s="61"/>
      <c r="B5" s="62"/>
      <c r="C5" s="25" t="s">
        <v>9</v>
      </c>
      <c r="D5" s="25" t="s">
        <v>10</v>
      </c>
      <c r="E5" s="25" t="s">
        <v>11</v>
      </c>
      <c r="F5" s="67"/>
      <c r="G5" s="25" t="s">
        <v>9</v>
      </c>
      <c r="H5" s="25" t="s">
        <v>10</v>
      </c>
      <c r="I5" s="25" t="s">
        <v>11</v>
      </c>
    </row>
    <row r="6" spans="1:9" ht="15.75" x14ac:dyDescent="0.25">
      <c r="A6" s="31" t="s">
        <v>42</v>
      </c>
      <c r="B6" s="32"/>
      <c r="C6" s="33">
        <v>121090</v>
      </c>
      <c r="D6" s="34">
        <v>171434</v>
      </c>
      <c r="E6" s="34">
        <v>189196</v>
      </c>
      <c r="F6" s="35"/>
      <c r="G6" s="34">
        <v>121090</v>
      </c>
      <c r="H6" s="34">
        <v>171434</v>
      </c>
      <c r="I6" s="34">
        <v>189196</v>
      </c>
    </row>
    <row r="7" spans="1:9" ht="15.75" x14ac:dyDescent="0.25">
      <c r="A7" s="8" t="s">
        <v>12</v>
      </c>
      <c r="B7" s="10">
        <v>0.4</v>
      </c>
      <c r="C7" s="9">
        <f>121090*B7</f>
        <v>48436</v>
      </c>
      <c r="D7" s="9">
        <f>171434*B7</f>
        <v>68573.600000000006</v>
      </c>
      <c r="E7" s="9">
        <f>189196*B7</f>
        <v>75678.400000000009</v>
      </c>
      <c r="F7" s="10">
        <v>0.8</v>
      </c>
      <c r="G7" s="9">
        <f>121090*F7</f>
        <v>96872</v>
      </c>
      <c r="H7" s="9">
        <f>171434*F7</f>
        <v>137147.20000000001</v>
      </c>
      <c r="I7" s="9">
        <f>189196*F7</f>
        <v>151356.80000000002</v>
      </c>
    </row>
    <row r="8" spans="1:9" ht="15.75" x14ac:dyDescent="0.25">
      <c r="A8" s="8" t="s">
        <v>15</v>
      </c>
      <c r="B8" s="10">
        <v>0.2</v>
      </c>
      <c r="C8" s="9">
        <f>121090*B8</f>
        <v>24218</v>
      </c>
      <c r="D8" s="9">
        <f>171434*B8</f>
        <v>34286.800000000003</v>
      </c>
      <c r="E8" s="9">
        <f>189196*B8</f>
        <v>37839.200000000004</v>
      </c>
      <c r="F8" s="10">
        <v>0.4</v>
      </c>
      <c r="G8" s="9">
        <f>121090*F8</f>
        <v>48436</v>
      </c>
      <c r="H8" s="9">
        <f>171434*F8</f>
        <v>68573.600000000006</v>
      </c>
      <c r="I8" s="9">
        <f>189196*F8</f>
        <v>75678.400000000009</v>
      </c>
    </row>
    <row r="9" spans="1:9" ht="15.75" x14ac:dyDescent="0.25">
      <c r="A9" s="8" t="s">
        <v>13</v>
      </c>
      <c r="B9" s="10">
        <v>0.1</v>
      </c>
      <c r="C9" s="9">
        <f>121090*B9</f>
        <v>12109</v>
      </c>
      <c r="D9" s="9">
        <f>171434*B9</f>
        <v>17143.400000000001</v>
      </c>
      <c r="E9" s="9">
        <f>189196*B9</f>
        <v>18919.600000000002</v>
      </c>
      <c r="F9" s="10">
        <v>0.3</v>
      </c>
      <c r="G9" s="9">
        <f>121090*F9</f>
        <v>36327</v>
      </c>
      <c r="H9" s="9">
        <f>171434*F9</f>
        <v>51430.2</v>
      </c>
      <c r="I9" s="9">
        <f>189196*F9</f>
        <v>56758.799999999996</v>
      </c>
    </row>
    <row r="10" spans="1:9" ht="15.75" x14ac:dyDescent="0.25">
      <c r="A10" s="8" t="s">
        <v>14</v>
      </c>
      <c r="B10" s="10">
        <v>0.05</v>
      </c>
      <c r="C10" s="9">
        <f>121090*B10</f>
        <v>6054.5</v>
      </c>
      <c r="D10" s="9">
        <f>171434*B10</f>
        <v>8571.7000000000007</v>
      </c>
      <c r="E10" s="9">
        <f>189196*B10</f>
        <v>9459.8000000000011</v>
      </c>
      <c r="F10" s="10">
        <v>0.1</v>
      </c>
      <c r="G10" s="9">
        <f>121090*F10</f>
        <v>12109</v>
      </c>
      <c r="H10" s="9">
        <f>171434*F10</f>
        <v>17143.400000000001</v>
      </c>
      <c r="I10" s="9">
        <f>189196*F10</f>
        <v>18919.600000000002</v>
      </c>
    </row>
    <row r="11" spans="1:9" ht="15.75" x14ac:dyDescent="0.25">
      <c r="A11" s="8" t="s">
        <v>16</v>
      </c>
      <c r="B11" s="10">
        <v>0.05</v>
      </c>
      <c r="C11" s="9">
        <f>121090*B11</f>
        <v>6054.5</v>
      </c>
      <c r="D11" s="9">
        <f>171434*B11</f>
        <v>8571.7000000000007</v>
      </c>
      <c r="E11" s="9">
        <f>189196*B11</f>
        <v>9459.8000000000011</v>
      </c>
      <c r="F11" s="10">
        <v>0.1</v>
      </c>
      <c r="G11" s="9">
        <f>121090*F11</f>
        <v>12109</v>
      </c>
      <c r="H11" s="9">
        <f>171434*F11</f>
        <v>17143.400000000001</v>
      </c>
      <c r="I11" s="9">
        <f>189196*F11</f>
        <v>18919.600000000002</v>
      </c>
    </row>
  </sheetData>
  <mergeCells count="8">
    <mergeCell ref="A1:I1"/>
    <mergeCell ref="A2:I2"/>
    <mergeCell ref="A3:I3"/>
    <mergeCell ref="A4:A5"/>
    <mergeCell ref="B4:B5"/>
    <mergeCell ref="C4:E4"/>
    <mergeCell ref="F4:F5"/>
    <mergeCell ref="G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2" workbookViewId="0">
      <selection activeCell="E39" sqref="E39"/>
    </sheetView>
  </sheetViews>
  <sheetFormatPr defaultRowHeight="15" x14ac:dyDescent="0.25"/>
  <cols>
    <col min="3" max="3" width="16.28515625" customWidth="1"/>
    <col min="5" max="5" width="14.140625" customWidth="1"/>
    <col min="7" max="7" width="12.85546875" customWidth="1"/>
    <col min="11" max="11" width="14.28515625" customWidth="1"/>
    <col min="13" max="13" width="14.7109375" customWidth="1"/>
    <col min="15" max="15" width="15.28515625" customWidth="1"/>
  </cols>
  <sheetData>
    <row r="1" spans="1:15" ht="18.75" x14ac:dyDescent="0.3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51" t="s">
        <v>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A3" s="29"/>
      <c r="B3" s="29"/>
      <c r="C3" s="29"/>
      <c r="D3" s="29"/>
      <c r="E3" s="73" t="s">
        <v>40</v>
      </c>
      <c r="F3" s="73"/>
      <c r="G3" s="29">
        <v>101500</v>
      </c>
      <c r="H3" s="29"/>
      <c r="I3" s="29"/>
      <c r="J3" s="29"/>
      <c r="K3" s="29"/>
      <c r="L3" s="29"/>
      <c r="M3" s="29"/>
    </row>
    <row r="4" spans="1:15" ht="15.75" x14ac:dyDescent="0.25">
      <c r="A4" s="57" t="s">
        <v>37</v>
      </c>
      <c r="B4" s="74" t="s">
        <v>39</v>
      </c>
      <c r="C4" s="75"/>
      <c r="D4" s="75"/>
      <c r="E4" s="75"/>
      <c r="F4" s="75"/>
      <c r="G4" s="76"/>
      <c r="I4" s="57" t="s">
        <v>37</v>
      </c>
      <c r="J4" s="54" t="s">
        <v>25</v>
      </c>
      <c r="K4" s="55"/>
      <c r="L4" s="55"/>
      <c r="M4" s="55"/>
      <c r="N4" s="55"/>
      <c r="O4" s="56"/>
    </row>
    <row r="5" spans="1:15" ht="15.75" x14ac:dyDescent="0.25">
      <c r="A5" s="58"/>
      <c r="B5" s="52" t="s">
        <v>21</v>
      </c>
      <c r="C5" s="53"/>
      <c r="D5" s="52" t="s">
        <v>22</v>
      </c>
      <c r="E5" s="53"/>
      <c r="F5" s="52" t="s">
        <v>23</v>
      </c>
      <c r="G5" s="53"/>
      <c r="I5" s="58"/>
      <c r="J5" s="52" t="s">
        <v>21</v>
      </c>
      <c r="K5" s="53"/>
      <c r="L5" s="52" t="s">
        <v>22</v>
      </c>
      <c r="M5" s="53"/>
      <c r="N5" s="52" t="s">
        <v>23</v>
      </c>
      <c r="O5" s="53"/>
    </row>
    <row r="6" spans="1:15" ht="15.75" x14ac:dyDescent="0.25">
      <c r="A6" s="59"/>
      <c r="B6" s="45" t="s">
        <v>4</v>
      </c>
      <c r="C6" s="45" t="s">
        <v>5</v>
      </c>
      <c r="D6" s="45" t="s">
        <v>4</v>
      </c>
      <c r="E6" s="45" t="s">
        <v>5</v>
      </c>
      <c r="F6" s="45" t="s">
        <v>4</v>
      </c>
      <c r="G6" s="45" t="s">
        <v>5</v>
      </c>
      <c r="I6" s="59"/>
      <c r="J6" s="45" t="s">
        <v>4</v>
      </c>
      <c r="K6" s="12">
        <v>121394</v>
      </c>
      <c r="L6" s="45" t="s">
        <v>4</v>
      </c>
      <c r="M6" s="12">
        <v>177118</v>
      </c>
      <c r="N6" s="45" t="s">
        <v>4</v>
      </c>
      <c r="O6" s="12">
        <v>196098</v>
      </c>
    </row>
    <row r="7" spans="1:15" ht="15.75" x14ac:dyDescent="0.25">
      <c r="A7" s="30" t="s">
        <v>41</v>
      </c>
      <c r="B7" s="1">
        <v>1.196</v>
      </c>
      <c r="C7" s="6">
        <f>G3*B7</f>
        <v>121394</v>
      </c>
      <c r="D7" s="1">
        <v>1.7450000000000001</v>
      </c>
      <c r="E7" s="6">
        <f>G3*D7</f>
        <v>177117.5</v>
      </c>
      <c r="F7" s="1">
        <v>1.9319999999999999</v>
      </c>
      <c r="G7" s="6">
        <f>G3*F7</f>
        <v>196098</v>
      </c>
      <c r="I7" s="5">
        <v>1</v>
      </c>
      <c r="J7" s="1">
        <v>0</v>
      </c>
      <c r="K7" s="6">
        <v>0</v>
      </c>
      <c r="L7" s="1">
        <v>0</v>
      </c>
      <c r="M7" s="6">
        <v>0</v>
      </c>
      <c r="N7" s="1">
        <v>0</v>
      </c>
      <c r="O7" s="6">
        <v>0</v>
      </c>
    </row>
    <row r="8" spans="1:15" ht="15.75" x14ac:dyDescent="0.25">
      <c r="A8" s="5">
        <v>2</v>
      </c>
      <c r="B8" s="1">
        <v>1.2</v>
      </c>
      <c r="C8" s="6">
        <f>C7*B8</f>
        <v>145672.79999999999</v>
      </c>
      <c r="D8" s="1">
        <v>1.2</v>
      </c>
      <c r="E8" s="6">
        <f>E7*D8</f>
        <v>212541</v>
      </c>
      <c r="F8" s="1">
        <v>1.2</v>
      </c>
      <c r="G8" s="6">
        <f>G7*F8</f>
        <v>235317.6</v>
      </c>
      <c r="I8" s="5">
        <v>2</v>
      </c>
      <c r="J8" s="1">
        <v>0</v>
      </c>
      <c r="K8" s="6">
        <f>K7*J8</f>
        <v>0</v>
      </c>
      <c r="L8" s="1">
        <v>0</v>
      </c>
      <c r="M8" s="6">
        <f>M7*L8</f>
        <v>0</v>
      </c>
      <c r="N8" s="1">
        <v>0</v>
      </c>
      <c r="O8" s="6">
        <f>O7*N8</f>
        <v>0</v>
      </c>
    </row>
    <row r="9" spans="1:15" ht="15.75" x14ac:dyDescent="0.25">
      <c r="A9" s="5">
        <v>3</v>
      </c>
      <c r="B9" s="1">
        <v>1.3</v>
      </c>
      <c r="C9" s="6">
        <f>C7*B9</f>
        <v>157812.20000000001</v>
      </c>
      <c r="D9" s="1">
        <v>1.3</v>
      </c>
      <c r="E9" s="6">
        <f>E7*D9</f>
        <v>230252.75</v>
      </c>
      <c r="F9" s="1">
        <v>1.3</v>
      </c>
      <c r="G9" s="6">
        <f>G7*F9</f>
        <v>254927.4</v>
      </c>
      <c r="I9" s="5">
        <v>3</v>
      </c>
      <c r="J9" s="1">
        <v>0</v>
      </c>
      <c r="K9" s="6">
        <f>K7*J9</f>
        <v>0</v>
      </c>
      <c r="L9" s="1">
        <v>0</v>
      </c>
      <c r="M9" s="6">
        <f>M7*L9</f>
        <v>0</v>
      </c>
      <c r="N9" s="1">
        <v>0</v>
      </c>
      <c r="O9" s="6">
        <f>O7*N9</f>
        <v>0</v>
      </c>
    </row>
    <row r="10" spans="1:15" ht="15.75" x14ac:dyDescent="0.25">
      <c r="A10" s="5">
        <v>4</v>
      </c>
      <c r="B10" s="1">
        <v>1.35</v>
      </c>
      <c r="C10" s="6">
        <f>C7*B10</f>
        <v>163881.90000000002</v>
      </c>
      <c r="D10" s="1">
        <v>1.35</v>
      </c>
      <c r="E10" s="6">
        <f>E7*D10</f>
        <v>239108.62500000003</v>
      </c>
      <c r="F10" s="1">
        <v>1.35</v>
      </c>
      <c r="G10" s="6">
        <f>G7*F10</f>
        <v>264732.3</v>
      </c>
      <c r="I10" s="5">
        <v>4</v>
      </c>
      <c r="J10" s="1">
        <v>1.5</v>
      </c>
      <c r="K10" s="6">
        <f>K6*J10</f>
        <v>182091</v>
      </c>
      <c r="L10" s="1">
        <v>1.5</v>
      </c>
      <c r="M10" s="6">
        <f>M6*L10</f>
        <v>265677</v>
      </c>
      <c r="N10" s="1">
        <v>1.5</v>
      </c>
      <c r="O10" s="6">
        <f>O6*N10</f>
        <v>294147</v>
      </c>
    </row>
    <row r="11" spans="1:15" ht="15.75" x14ac:dyDescent="0.25">
      <c r="A11" s="5">
        <v>5</v>
      </c>
      <c r="B11" s="1">
        <v>1.4</v>
      </c>
      <c r="C11" s="6">
        <f>C7*B11</f>
        <v>169951.59999999998</v>
      </c>
      <c r="D11" s="1">
        <v>1.4</v>
      </c>
      <c r="E11" s="6">
        <f>E7*D11</f>
        <v>247964.49999999997</v>
      </c>
      <c r="F11" s="1">
        <v>1.4</v>
      </c>
      <c r="G11" s="6">
        <f>G7*F11</f>
        <v>274537.2</v>
      </c>
      <c r="I11" s="5">
        <v>5</v>
      </c>
      <c r="J11" s="1">
        <v>1.55</v>
      </c>
      <c r="K11" s="6">
        <f>K6*J11</f>
        <v>188160.7</v>
      </c>
      <c r="L11" s="1">
        <v>1.55</v>
      </c>
      <c r="M11" s="6">
        <f>M6*L11</f>
        <v>274532.90000000002</v>
      </c>
      <c r="N11" s="1">
        <v>1.55</v>
      </c>
      <c r="O11" s="6">
        <f>O6*N11</f>
        <v>303951.90000000002</v>
      </c>
    </row>
    <row r="12" spans="1:15" ht="15.75" x14ac:dyDescent="0.25">
      <c r="A12" s="5">
        <v>6</v>
      </c>
      <c r="B12" s="1">
        <v>1.45</v>
      </c>
      <c r="C12" s="6">
        <f>C7*B12</f>
        <v>176021.3</v>
      </c>
      <c r="D12" s="1">
        <v>1.45</v>
      </c>
      <c r="E12" s="6">
        <f>E7*D12</f>
        <v>256820.375</v>
      </c>
      <c r="F12" s="1">
        <v>1.45</v>
      </c>
      <c r="G12" s="6">
        <f>G7*F12</f>
        <v>284342.09999999998</v>
      </c>
      <c r="I12" s="5">
        <v>6</v>
      </c>
      <c r="J12" s="1">
        <v>1.6</v>
      </c>
      <c r="K12" s="6">
        <f>K6*J12</f>
        <v>194230.40000000002</v>
      </c>
      <c r="L12" s="1">
        <v>1.6</v>
      </c>
      <c r="M12" s="6">
        <f>M6*L12</f>
        <v>283388.79999999999</v>
      </c>
      <c r="N12" s="1">
        <v>1.6</v>
      </c>
      <c r="O12" s="6">
        <f>O6*N12</f>
        <v>313756.79999999999</v>
      </c>
    </row>
    <row r="13" spans="1:15" ht="15.75" x14ac:dyDescent="0.25">
      <c r="A13" s="5">
        <v>7</v>
      </c>
      <c r="B13" s="1">
        <v>1.5</v>
      </c>
      <c r="C13" s="6">
        <f>C7*B13</f>
        <v>182091</v>
      </c>
      <c r="D13" s="1">
        <v>1.5</v>
      </c>
      <c r="E13" s="6">
        <f>E7*D13</f>
        <v>265676.25</v>
      </c>
      <c r="F13" s="1">
        <v>1.5</v>
      </c>
      <c r="G13" s="6">
        <f>G7*F13</f>
        <v>294147</v>
      </c>
      <c r="I13" s="5">
        <v>7</v>
      </c>
      <c r="J13" s="1">
        <v>1.65</v>
      </c>
      <c r="K13" s="6">
        <f>K6*J13</f>
        <v>200300.09999999998</v>
      </c>
      <c r="L13" s="1">
        <v>1.65</v>
      </c>
      <c r="M13" s="6">
        <f>M6*L13</f>
        <v>292244.7</v>
      </c>
      <c r="N13" s="1">
        <v>1.65</v>
      </c>
      <c r="O13" s="6">
        <f>O6*N13</f>
        <v>323561.7</v>
      </c>
    </row>
    <row r="14" spans="1:15" ht="15.75" x14ac:dyDescent="0.25">
      <c r="A14" s="5">
        <v>8</v>
      </c>
      <c r="B14" s="1">
        <v>1.55</v>
      </c>
      <c r="C14" s="6">
        <f>C7*B14</f>
        <v>188160.7</v>
      </c>
      <c r="D14" s="1">
        <v>1.55</v>
      </c>
      <c r="E14" s="6">
        <f>E7*D14</f>
        <v>274532.125</v>
      </c>
      <c r="F14" s="1">
        <v>1.55</v>
      </c>
      <c r="G14" s="6">
        <f>G7*F14</f>
        <v>303951.90000000002</v>
      </c>
      <c r="I14" s="5">
        <v>8</v>
      </c>
      <c r="J14" s="1">
        <v>1.7</v>
      </c>
      <c r="K14" s="6">
        <f>K6*J14</f>
        <v>206369.8</v>
      </c>
      <c r="L14" s="1">
        <v>1.7</v>
      </c>
      <c r="M14" s="6">
        <f>M6*L14</f>
        <v>301100.59999999998</v>
      </c>
      <c r="N14" s="1">
        <v>1.7</v>
      </c>
      <c r="O14" s="6">
        <f>O6*N14</f>
        <v>333366.59999999998</v>
      </c>
    </row>
    <row r="15" spans="1:15" ht="15.75" x14ac:dyDescent="0.25">
      <c r="A15" s="5">
        <v>9</v>
      </c>
      <c r="B15" s="1">
        <v>1.6</v>
      </c>
      <c r="C15" s="6">
        <f>C7*B15</f>
        <v>194230.40000000002</v>
      </c>
      <c r="D15" s="1">
        <v>1.6</v>
      </c>
      <c r="E15" s="6">
        <f>E7*D15</f>
        <v>283388</v>
      </c>
      <c r="F15" s="1">
        <v>1.6</v>
      </c>
      <c r="G15" s="6">
        <f>G7*F15</f>
        <v>313756.79999999999</v>
      </c>
      <c r="I15" s="5">
        <v>9</v>
      </c>
      <c r="J15" s="1">
        <v>1.75</v>
      </c>
      <c r="K15" s="6">
        <f>K6*J15</f>
        <v>212439.5</v>
      </c>
      <c r="L15" s="1">
        <v>1.75</v>
      </c>
      <c r="M15" s="6">
        <f>M6*L15</f>
        <v>309956.5</v>
      </c>
      <c r="N15" s="1">
        <v>1.75</v>
      </c>
      <c r="O15" s="6">
        <f>O6*N15</f>
        <v>343171.5</v>
      </c>
    </row>
    <row r="16" spans="1:15" ht="15.75" x14ac:dyDescent="0.25">
      <c r="A16" s="5">
        <v>10</v>
      </c>
      <c r="B16" s="1">
        <v>1.65</v>
      </c>
      <c r="C16" s="6">
        <f>C7*B16</f>
        <v>200300.09999999998</v>
      </c>
      <c r="D16" s="1">
        <v>1.65</v>
      </c>
      <c r="E16" s="6">
        <f>E7*D16</f>
        <v>292243.875</v>
      </c>
      <c r="F16" s="1">
        <v>1.65</v>
      </c>
      <c r="G16" s="6">
        <f>G7*F16</f>
        <v>323561.7</v>
      </c>
      <c r="I16" s="5">
        <v>10</v>
      </c>
      <c r="J16" s="1">
        <v>1.8</v>
      </c>
      <c r="K16" s="6">
        <f>K6*J16</f>
        <v>218509.2</v>
      </c>
      <c r="L16" s="1">
        <v>1.8</v>
      </c>
      <c r="M16" s="6">
        <f>M6*L16</f>
        <v>318812.40000000002</v>
      </c>
      <c r="N16" s="1">
        <v>1.8</v>
      </c>
      <c r="O16" s="6">
        <f>O6*N16</f>
        <v>352976.4</v>
      </c>
    </row>
    <row r="17" spans="1:15" ht="15.75" x14ac:dyDescent="0.25">
      <c r="A17" s="5">
        <v>11</v>
      </c>
      <c r="B17" s="1">
        <v>1.7</v>
      </c>
      <c r="C17" s="6">
        <f>C7*B17</f>
        <v>206369.8</v>
      </c>
      <c r="D17" s="1">
        <v>1.7</v>
      </c>
      <c r="E17" s="6">
        <f>E7*D17</f>
        <v>301099.75</v>
      </c>
      <c r="F17" s="1">
        <v>1.7</v>
      </c>
      <c r="G17" s="6">
        <f>G7*F17</f>
        <v>333366.59999999998</v>
      </c>
      <c r="I17" s="5">
        <v>11</v>
      </c>
      <c r="J17" s="1">
        <v>1.85</v>
      </c>
      <c r="K17" s="6">
        <f>K6*J17</f>
        <v>224578.90000000002</v>
      </c>
      <c r="L17" s="1">
        <v>1.85</v>
      </c>
      <c r="M17" s="6">
        <f>M6*L17</f>
        <v>327668.3</v>
      </c>
      <c r="N17" s="1">
        <v>1.85</v>
      </c>
      <c r="O17" s="6">
        <f>O6*N17</f>
        <v>362781.3</v>
      </c>
    </row>
    <row r="18" spans="1:15" ht="15.75" x14ac:dyDescent="0.25">
      <c r="A18" s="5">
        <v>12</v>
      </c>
      <c r="B18" s="1">
        <v>1.75</v>
      </c>
      <c r="C18" s="6">
        <f>C7*B18</f>
        <v>212439.5</v>
      </c>
      <c r="D18" s="1">
        <v>1.75</v>
      </c>
      <c r="E18" s="6">
        <f>E7*D18</f>
        <v>309955.625</v>
      </c>
      <c r="F18" s="1">
        <v>1.75</v>
      </c>
      <c r="G18" s="6">
        <f>G7*F18</f>
        <v>343171.5</v>
      </c>
      <c r="I18" s="5">
        <v>12</v>
      </c>
      <c r="J18" s="1">
        <v>1.9</v>
      </c>
      <c r="K18" s="6">
        <f>K6*J18</f>
        <v>230648.59999999998</v>
      </c>
      <c r="L18" s="1">
        <v>1.9</v>
      </c>
      <c r="M18" s="6">
        <f>M6*L18</f>
        <v>336524.2</v>
      </c>
      <c r="N18" s="1">
        <v>1.9</v>
      </c>
      <c r="O18" s="6">
        <f>O6*N18</f>
        <v>372586.2</v>
      </c>
    </row>
    <row r="19" spans="1:15" ht="15.75" x14ac:dyDescent="0.25">
      <c r="A19" s="5">
        <v>13</v>
      </c>
      <c r="B19" s="1">
        <v>1.8</v>
      </c>
      <c r="C19" s="6">
        <f>C7*B19</f>
        <v>218509.2</v>
      </c>
      <c r="D19" s="1">
        <v>1.8</v>
      </c>
      <c r="E19" s="6">
        <f>E7*D19</f>
        <v>318811.5</v>
      </c>
      <c r="F19" s="1">
        <v>1.8</v>
      </c>
      <c r="G19" s="6">
        <f>G7*F19</f>
        <v>352976.4</v>
      </c>
      <c r="I19" s="5">
        <v>13</v>
      </c>
      <c r="J19" s="1">
        <v>1.95</v>
      </c>
      <c r="K19" s="6">
        <f>K6*J19</f>
        <v>236718.3</v>
      </c>
      <c r="L19" s="1">
        <v>1.95</v>
      </c>
      <c r="M19" s="6">
        <f>M6*L19</f>
        <v>345380.1</v>
      </c>
      <c r="N19" s="1">
        <v>1.95</v>
      </c>
      <c r="O19" s="6">
        <f>O6*N19</f>
        <v>382391.1</v>
      </c>
    </row>
    <row r="20" spans="1:15" ht="15.75" x14ac:dyDescent="0.25">
      <c r="A20" s="5">
        <v>14</v>
      </c>
      <c r="B20" s="1">
        <v>1.85</v>
      </c>
      <c r="C20" s="6">
        <f>C7*B20</f>
        <v>224578.90000000002</v>
      </c>
      <c r="D20" s="1">
        <v>1.85</v>
      </c>
      <c r="E20" s="6">
        <f>E7*D20</f>
        <v>327667.375</v>
      </c>
      <c r="F20" s="1">
        <v>1.85</v>
      </c>
      <c r="G20" s="6">
        <f>G7*F20</f>
        <v>362781.3</v>
      </c>
      <c r="I20" s="5">
        <v>14</v>
      </c>
      <c r="J20" s="1">
        <v>2</v>
      </c>
      <c r="K20" s="6">
        <f>K6*J20</f>
        <v>242788</v>
      </c>
      <c r="L20" s="1">
        <v>2</v>
      </c>
      <c r="M20" s="6">
        <f>M6*L20</f>
        <v>354236</v>
      </c>
      <c r="N20" s="1">
        <v>2</v>
      </c>
      <c r="O20" s="6">
        <f>O6*N20</f>
        <v>392196</v>
      </c>
    </row>
    <row r="21" spans="1:15" ht="15.75" x14ac:dyDescent="0.25">
      <c r="A21" s="5">
        <v>15</v>
      </c>
      <c r="B21" s="1">
        <v>1.9</v>
      </c>
      <c r="C21" s="6">
        <f>C7*B21</f>
        <v>230648.59999999998</v>
      </c>
      <c r="D21" s="1">
        <v>1.9</v>
      </c>
      <c r="E21" s="6">
        <f>E7*D21</f>
        <v>336523.25</v>
      </c>
      <c r="F21" s="1">
        <v>1.9</v>
      </c>
      <c r="G21" s="6">
        <f>G7*F21</f>
        <v>372586.2</v>
      </c>
      <c r="I21" s="5">
        <v>15</v>
      </c>
      <c r="J21" s="1">
        <v>2.0499999999999998</v>
      </c>
      <c r="K21" s="6">
        <f>K6*J21</f>
        <v>248857.69999999998</v>
      </c>
      <c r="L21" s="1">
        <v>2.0499999999999998</v>
      </c>
      <c r="M21" s="6">
        <f>M6*L21</f>
        <v>363091.89999999997</v>
      </c>
      <c r="N21" s="1">
        <v>2.0499999999999998</v>
      </c>
      <c r="O21" s="6">
        <f>O6*N21</f>
        <v>402000.89999999997</v>
      </c>
    </row>
    <row r="22" spans="1:15" ht="15.75" x14ac:dyDescent="0.25">
      <c r="A22" s="26"/>
      <c r="B22" s="27"/>
      <c r="C22" s="28"/>
      <c r="D22" s="27"/>
      <c r="E22" s="28"/>
      <c r="F22" s="27"/>
      <c r="G22" s="28"/>
    </row>
    <row r="23" spans="1:15" ht="15.75" x14ac:dyDescent="0.25">
      <c r="A23" s="26"/>
      <c r="B23" s="27"/>
      <c r="C23" s="28"/>
      <c r="D23" s="27"/>
      <c r="E23" s="28"/>
      <c r="F23" s="27"/>
      <c r="G23" s="28"/>
    </row>
    <row r="24" spans="1:15" ht="15.75" x14ac:dyDescent="0.25">
      <c r="A24" s="26"/>
      <c r="B24" s="27"/>
      <c r="C24" s="28"/>
      <c r="D24" s="27"/>
      <c r="E24" s="28"/>
      <c r="F24" s="27"/>
      <c r="G24" s="28"/>
    </row>
    <row r="25" spans="1:15" ht="15.75" x14ac:dyDescent="0.25">
      <c r="A25" s="24"/>
      <c r="B25" s="22"/>
      <c r="C25" s="15"/>
      <c r="D25" s="22"/>
      <c r="E25" s="15"/>
      <c r="F25" s="17"/>
      <c r="G25" s="15"/>
    </row>
    <row r="26" spans="1:15" ht="15.75" x14ac:dyDescent="0.25">
      <c r="A26" s="57" t="s">
        <v>37</v>
      </c>
      <c r="B26" s="54" t="s">
        <v>31</v>
      </c>
      <c r="C26" s="55"/>
      <c r="D26" s="55"/>
      <c r="E26" s="56"/>
      <c r="F26" s="17"/>
      <c r="G26" s="16"/>
    </row>
    <row r="27" spans="1:15" ht="15.75" x14ac:dyDescent="0.25">
      <c r="A27" s="58"/>
      <c r="B27" s="52" t="s">
        <v>22</v>
      </c>
      <c r="C27" s="53"/>
      <c r="D27" s="52" t="s">
        <v>23</v>
      </c>
      <c r="E27" s="53"/>
      <c r="F27" s="17"/>
      <c r="G27" s="16"/>
    </row>
    <row r="28" spans="1:15" ht="15.75" x14ac:dyDescent="0.25">
      <c r="A28" s="59"/>
      <c r="B28" s="45" t="s">
        <v>4</v>
      </c>
      <c r="C28" s="12">
        <v>177118</v>
      </c>
      <c r="D28" s="45" t="s">
        <v>4</v>
      </c>
      <c r="E28" s="12">
        <v>196098</v>
      </c>
      <c r="F28" s="17"/>
      <c r="G28" s="16"/>
    </row>
    <row r="29" spans="1:15" ht="15.75" x14ac:dyDescent="0.25">
      <c r="A29" s="5">
        <v>1</v>
      </c>
      <c r="B29" s="1">
        <v>0</v>
      </c>
      <c r="C29" s="6">
        <v>0</v>
      </c>
      <c r="D29" s="1">
        <v>0</v>
      </c>
      <c r="E29" s="6">
        <v>0</v>
      </c>
      <c r="F29" s="17"/>
      <c r="G29" s="16"/>
    </row>
    <row r="30" spans="1:15" ht="15.75" x14ac:dyDescent="0.25">
      <c r="A30" s="5">
        <v>2</v>
      </c>
      <c r="B30" s="1">
        <v>0</v>
      </c>
      <c r="C30" s="6">
        <f>C29*B30</f>
        <v>0</v>
      </c>
      <c r="D30" s="1">
        <v>0</v>
      </c>
      <c r="E30" s="6">
        <f>E29*D30</f>
        <v>0</v>
      </c>
      <c r="F30" s="17"/>
      <c r="G30" s="16"/>
    </row>
    <row r="31" spans="1:15" ht="15.75" x14ac:dyDescent="0.25">
      <c r="A31" s="5">
        <v>3</v>
      </c>
      <c r="B31" s="1">
        <v>0</v>
      </c>
      <c r="C31" s="6">
        <f>C29*B31</f>
        <v>0</v>
      </c>
      <c r="D31" s="1">
        <v>0</v>
      </c>
      <c r="E31" s="6">
        <f>E29*D31</f>
        <v>0</v>
      </c>
      <c r="F31" s="17"/>
      <c r="G31" s="16"/>
    </row>
    <row r="32" spans="1:15" ht="15.75" x14ac:dyDescent="0.25">
      <c r="A32" s="5">
        <v>4</v>
      </c>
      <c r="B32" s="1">
        <v>0</v>
      </c>
      <c r="C32" s="6">
        <f>C28*B32</f>
        <v>0</v>
      </c>
      <c r="D32" s="1">
        <v>0</v>
      </c>
      <c r="E32" s="6">
        <f>E28*D32</f>
        <v>0</v>
      </c>
      <c r="F32" s="17"/>
      <c r="G32" s="16"/>
    </row>
    <row r="33" spans="1:9" ht="15.75" x14ac:dyDescent="0.25">
      <c r="A33" s="5">
        <v>5</v>
      </c>
      <c r="B33" s="1">
        <v>0</v>
      </c>
      <c r="C33" s="6">
        <f>C28*B33</f>
        <v>0</v>
      </c>
      <c r="D33" s="1">
        <v>0</v>
      </c>
      <c r="E33" s="6">
        <f>E28*D33</f>
        <v>0</v>
      </c>
      <c r="F33" s="17"/>
      <c r="G33" s="16"/>
    </row>
    <row r="34" spans="1:9" ht="15.75" x14ac:dyDescent="0.25">
      <c r="A34" s="5">
        <v>6</v>
      </c>
      <c r="B34" s="1">
        <v>2</v>
      </c>
      <c r="C34" s="6">
        <f>C28*B34</f>
        <v>354236</v>
      </c>
      <c r="D34" s="1">
        <v>2</v>
      </c>
      <c r="E34" s="6">
        <f>E28*D34</f>
        <v>392196</v>
      </c>
      <c r="F34" s="17"/>
      <c r="G34" s="16"/>
    </row>
    <row r="35" spans="1:9" ht="15.75" x14ac:dyDescent="0.25">
      <c r="A35" s="5">
        <v>7</v>
      </c>
      <c r="B35" s="1">
        <v>2.0499999999999998</v>
      </c>
      <c r="C35" s="6">
        <f>C28*B35</f>
        <v>363091.89999999997</v>
      </c>
      <c r="D35" s="1">
        <v>2.0499999999999998</v>
      </c>
      <c r="E35" s="6">
        <f>E28*D35</f>
        <v>402000.89999999997</v>
      </c>
      <c r="F35" s="17"/>
      <c r="G35" s="16"/>
      <c r="I35" s="44"/>
    </row>
    <row r="36" spans="1:9" ht="15.75" x14ac:dyDescent="0.25">
      <c r="A36" s="5">
        <v>8</v>
      </c>
      <c r="B36" s="1">
        <v>2.1</v>
      </c>
      <c r="C36" s="6">
        <f>C28*B36</f>
        <v>371947.8</v>
      </c>
      <c r="D36" s="1">
        <v>2.1</v>
      </c>
      <c r="E36" s="6">
        <f>E28*D36</f>
        <v>411805.8</v>
      </c>
      <c r="F36" s="17"/>
      <c r="G36" s="16"/>
    </row>
    <row r="37" spans="1:9" ht="15.75" x14ac:dyDescent="0.25">
      <c r="A37" s="5">
        <v>9</v>
      </c>
      <c r="B37" s="1">
        <v>2.15</v>
      </c>
      <c r="C37" s="6">
        <f>C28*B37</f>
        <v>380803.7</v>
      </c>
      <c r="D37" s="1">
        <v>2.15</v>
      </c>
      <c r="E37" s="6">
        <f>E28*D37</f>
        <v>421610.7</v>
      </c>
      <c r="F37" s="17"/>
      <c r="G37" s="16"/>
    </row>
    <row r="38" spans="1:9" ht="15.75" x14ac:dyDescent="0.25">
      <c r="A38" s="5">
        <v>10</v>
      </c>
      <c r="B38" s="1">
        <v>2.2000000000000002</v>
      </c>
      <c r="C38" s="6">
        <f>C28*B38</f>
        <v>389659.60000000003</v>
      </c>
      <c r="D38" s="1">
        <v>2.2000000000000002</v>
      </c>
      <c r="E38" s="6">
        <f>E28*D38</f>
        <v>431415.60000000003</v>
      </c>
      <c r="F38" s="17"/>
      <c r="G38" s="16"/>
    </row>
    <row r="39" spans="1:9" ht="15.75" x14ac:dyDescent="0.25">
      <c r="A39" s="5">
        <v>11</v>
      </c>
      <c r="B39" s="1">
        <v>2.25</v>
      </c>
      <c r="C39" s="6">
        <f>C28*B39</f>
        <v>398515.5</v>
      </c>
      <c r="D39" s="1">
        <v>2.25</v>
      </c>
      <c r="E39" s="6">
        <f>E28*D39</f>
        <v>441220.5</v>
      </c>
      <c r="F39" s="17"/>
      <c r="G39" s="16"/>
    </row>
    <row r="40" spans="1:9" ht="15.75" x14ac:dyDescent="0.25">
      <c r="A40" s="5">
        <v>12</v>
      </c>
      <c r="B40" s="1">
        <v>2.2999999999999998</v>
      </c>
      <c r="C40" s="6">
        <f>C28*B40</f>
        <v>407371.39999999997</v>
      </c>
      <c r="D40" s="1">
        <v>2.2999999999999998</v>
      </c>
      <c r="E40" s="6">
        <f>E28*D40</f>
        <v>451025.39999999997</v>
      </c>
      <c r="F40" s="18"/>
      <c r="G40" s="16"/>
    </row>
    <row r="41" spans="1:9" ht="15.75" x14ac:dyDescent="0.25">
      <c r="A41" s="5">
        <v>13</v>
      </c>
      <c r="B41" s="1">
        <v>2.35</v>
      </c>
      <c r="C41" s="6">
        <f>C28*B41</f>
        <v>416227.3</v>
      </c>
      <c r="D41" s="1">
        <v>2.35</v>
      </c>
      <c r="E41" s="6">
        <f>E28*D41</f>
        <v>460830.3</v>
      </c>
    </row>
    <row r="42" spans="1:9" ht="15.75" x14ac:dyDescent="0.25">
      <c r="A42" s="5">
        <v>14</v>
      </c>
      <c r="B42" s="1">
        <v>2.4</v>
      </c>
      <c r="C42" s="6">
        <f>C28*B42</f>
        <v>425083.2</v>
      </c>
      <c r="D42" s="1">
        <v>2.4</v>
      </c>
      <c r="E42" s="6">
        <f>E28*D42</f>
        <v>470635.2</v>
      </c>
    </row>
    <row r="43" spans="1:9" ht="15.75" x14ac:dyDescent="0.25">
      <c r="A43" s="5">
        <v>15</v>
      </c>
      <c r="B43" s="1">
        <v>2.4500000000000002</v>
      </c>
      <c r="C43" s="6">
        <f>C28*B43</f>
        <v>433939.10000000003</v>
      </c>
      <c r="D43" s="1">
        <v>2.4500000000000002</v>
      </c>
      <c r="E43" s="6">
        <f>E28*D43</f>
        <v>480440.10000000003</v>
      </c>
    </row>
  </sheetData>
  <mergeCells count="17">
    <mergeCell ref="N5:O5"/>
    <mergeCell ref="A26:A28"/>
    <mergeCell ref="B26:E26"/>
    <mergeCell ref="B27:C27"/>
    <mergeCell ref="D27:E27"/>
    <mergeCell ref="A1:O1"/>
    <mergeCell ref="A2:O2"/>
    <mergeCell ref="E3:F3"/>
    <mergeCell ref="A4:A6"/>
    <mergeCell ref="B4:G4"/>
    <mergeCell ref="I4:I6"/>
    <mergeCell ref="J4:O4"/>
    <mergeCell ref="B5:C5"/>
    <mergeCell ref="D5:E5"/>
    <mergeCell ref="F5:G5"/>
    <mergeCell ref="J5:K5"/>
    <mergeCell ref="L5:M5"/>
  </mergeCells>
  <pageMargins left="0.70866141732283472" right="0.70866141732283472" top="0.74803149606299213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Bér 2014.01.01-től</vt:lpstr>
      <vt:lpstr>Pótlékok 2014.01.01-től</vt:lpstr>
      <vt:lpstr>Bér 2014.09.01-től</vt:lpstr>
      <vt:lpstr>Pótlékok 2014.09.01-től</vt:lpstr>
      <vt:lpstr>Bér 2015.01.01-től</vt:lpstr>
      <vt:lpstr>Pótlékok 2015.01.01-től</vt:lpstr>
      <vt:lpstr>Bér 2015.09.01-től</vt:lpstr>
      <vt:lpstr>Pótlékok 2015.09.01-től</vt:lpstr>
      <vt:lpstr>Bér 2016.09.01-től</vt:lpstr>
      <vt:lpstr>Pótlékok 2016.09.01-től</vt:lpstr>
      <vt:lpstr>Bér 2017.09.01-től</vt:lpstr>
      <vt:lpstr>Pótlékok 2017.09.01-től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Piroska</dc:creator>
  <cp:lastModifiedBy>Piroska</cp:lastModifiedBy>
  <cp:lastPrinted>2017-02-17T09:13:00Z</cp:lastPrinted>
  <dcterms:created xsi:type="dcterms:W3CDTF">2014-01-13T13:47:12Z</dcterms:created>
  <dcterms:modified xsi:type="dcterms:W3CDTF">2017-08-10T12:12:22Z</dcterms:modified>
</cp:coreProperties>
</file>